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2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3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drawings/drawing4.xml" ContentType="application/vnd.openxmlformats-officedocument.drawing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charts/chart2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charts/chart21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charts/chart22.xml" ContentType="application/vnd.openxmlformats-officedocument.drawingml.chart+xml"/>
  <Override PartName="/xl/charts/style22.xml" ContentType="application/vnd.ms-office.chartstyle+xml"/>
  <Override PartName="/xl/charts/colors2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/>
  <mc:AlternateContent xmlns:mc="http://schemas.openxmlformats.org/markup-compatibility/2006">
    <mc:Choice Requires="x15">
      <x15ac:absPath xmlns:x15ac="http://schemas.microsoft.com/office/spreadsheetml/2010/11/ac" url="D:\Storage\Art\flantaventures\Mental Health Activism\Stop the Shock CT\PROBATE REQUEST\"/>
    </mc:Choice>
  </mc:AlternateContent>
  <xr:revisionPtr revIDLastSave="0" documentId="13_ncr:1_{D948CC8C-41B9-4579-BF81-28518F2B69CE}" xr6:coauthVersionLast="47" xr6:coauthVersionMax="47" xr10:uidLastSave="{00000000-0000-0000-0000-000000000000}"/>
  <bookViews>
    <workbookView xWindow="-120" yWindow="-120" windowWidth="29040" windowHeight="15720" tabRatio="688" activeTab="1" xr2:uid="{00000000-000D-0000-FFFF-FFFF00000000}"/>
  </bookViews>
  <sheets>
    <sheet name="FACILITIES in DISTRICTS" sheetId="6" r:id="rId1"/>
    <sheet name="CT SHOCK DATA + CALCS" sheetId="1" r:id="rId2"/>
    <sheet name="ALL-DISTRICT GRAPH" sheetId="5" r:id="rId3"/>
    <sheet name="BY-DISTRICT GRAPHS" sheetId="3" r:id="rId4"/>
    <sheet name="MAX DISTRICT LIMIT SEARCH" sheetId="4" r:id="rId5"/>
    <sheet name="List of Probate Court Districts" sheetId="2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42" i="1" l="1"/>
  <c r="B41" i="1"/>
  <c r="F27" i="6"/>
  <c r="S27" i="1"/>
  <c r="Z3" i="1" a="1"/>
  <c r="Z3" i="1" s="1"/>
  <c r="AA3" i="1" a="1"/>
  <c r="AA3" i="1" s="1"/>
  <c r="AB3" i="1" a="1"/>
  <c r="AB3" i="1" s="1"/>
  <c r="AC3" i="1" a="1"/>
  <c r="AC3" i="1" s="1"/>
  <c r="AD3" i="1" a="1"/>
  <c r="AD3" i="1" s="1"/>
  <c r="AE3" i="1" a="1"/>
  <c r="AE3" i="1" s="1"/>
  <c r="AF3" i="1" a="1"/>
  <c r="AF3" i="1" s="1"/>
  <c r="AG3" i="1" a="1"/>
  <c r="AG3" i="1" s="1"/>
  <c r="AH3" i="1" a="1"/>
  <c r="AH3" i="1" s="1"/>
  <c r="AI3" i="1" a="1"/>
  <c r="AI3" i="1" s="1"/>
  <c r="AJ3" i="1" a="1"/>
  <c r="AJ3" i="1" s="1"/>
  <c r="AK3" i="1" a="1"/>
  <c r="AK3" i="1" s="1"/>
  <c r="BG3" i="1" s="1"/>
  <c r="AL3" i="1" a="1"/>
  <c r="AL3" i="1" s="1"/>
  <c r="Z4" i="1" a="1"/>
  <c r="Z4" i="1" s="1"/>
  <c r="AA4" i="1" a="1"/>
  <c r="AA4" i="1" s="1"/>
  <c r="AB4" i="1" a="1"/>
  <c r="AB4" i="1" s="1"/>
  <c r="AC4" i="1" a="1"/>
  <c r="AC4" i="1" s="1"/>
  <c r="AD4" i="1" a="1"/>
  <c r="AD4" i="1" s="1"/>
  <c r="AE4" i="1" a="1"/>
  <c r="AE4" i="1" s="1"/>
  <c r="AF4" i="1" a="1"/>
  <c r="AF4" i="1" s="1"/>
  <c r="AG4" i="1" a="1"/>
  <c r="AG4" i="1" s="1"/>
  <c r="AH4" i="1" a="1"/>
  <c r="AH4" i="1" s="1"/>
  <c r="AI4" i="1" a="1"/>
  <c r="AI4" i="1" s="1"/>
  <c r="AJ4" i="1" a="1"/>
  <c r="AJ4" i="1" s="1"/>
  <c r="AK4" i="1" a="1"/>
  <c r="AK4" i="1" s="1"/>
  <c r="AL4" i="1" a="1"/>
  <c r="AL4" i="1" s="1"/>
  <c r="Z5" i="1" a="1"/>
  <c r="Z5" i="1" s="1"/>
  <c r="AA5" i="1" a="1"/>
  <c r="AA5" i="1" s="1"/>
  <c r="AB5" i="1" a="1"/>
  <c r="AB5" i="1" s="1"/>
  <c r="AC5" i="1" a="1"/>
  <c r="AC5" i="1" s="1"/>
  <c r="AD5" i="1" a="1"/>
  <c r="AD5" i="1" s="1"/>
  <c r="AE5" i="1" a="1"/>
  <c r="AE5" i="1" s="1"/>
  <c r="AF5" i="1" a="1"/>
  <c r="AF5" i="1" s="1"/>
  <c r="AG5" i="1" a="1"/>
  <c r="AG5" i="1" s="1"/>
  <c r="AH5" i="1" a="1"/>
  <c r="AH5" i="1" s="1"/>
  <c r="AI5" i="1" a="1"/>
  <c r="AI5" i="1" s="1"/>
  <c r="AJ5" i="1" a="1"/>
  <c r="AJ5" i="1" s="1"/>
  <c r="AK5" i="1" a="1"/>
  <c r="AK5" i="1" s="1"/>
  <c r="AL5" i="1" a="1"/>
  <c r="AL5" i="1" s="1"/>
  <c r="Z6" i="1" a="1"/>
  <c r="Z6" i="1" s="1"/>
  <c r="AA6" i="1" a="1"/>
  <c r="AA6" i="1" s="1"/>
  <c r="AB6" i="1" a="1"/>
  <c r="AB6" i="1" s="1"/>
  <c r="AC6" i="1" a="1"/>
  <c r="AC6" i="1" s="1"/>
  <c r="AD6" i="1" a="1"/>
  <c r="AD6" i="1" s="1"/>
  <c r="AE6" i="1" a="1"/>
  <c r="AE6" i="1" s="1"/>
  <c r="AF6" i="1" a="1"/>
  <c r="AF6" i="1" s="1"/>
  <c r="AG6" i="1" a="1"/>
  <c r="AG6" i="1" s="1"/>
  <c r="AH6" i="1" a="1"/>
  <c r="AH6" i="1" s="1"/>
  <c r="AI6" i="1" a="1"/>
  <c r="AI6" i="1" s="1"/>
  <c r="AJ6" i="1" a="1"/>
  <c r="AJ6" i="1" s="1"/>
  <c r="AK6" i="1" a="1"/>
  <c r="AK6" i="1" s="1"/>
  <c r="AL6" i="1" a="1"/>
  <c r="AL6" i="1" s="1"/>
  <c r="Z7" i="1" a="1"/>
  <c r="Z7" i="1" s="1"/>
  <c r="AA7" i="1" a="1"/>
  <c r="AA7" i="1" s="1"/>
  <c r="AB7" i="1" a="1"/>
  <c r="AB7" i="1" s="1"/>
  <c r="AC7" i="1" a="1"/>
  <c r="AC7" i="1" s="1"/>
  <c r="AD7" i="1" a="1"/>
  <c r="AD7" i="1" s="1"/>
  <c r="AE7" i="1" a="1"/>
  <c r="AE7" i="1" s="1"/>
  <c r="AF7" i="1" a="1"/>
  <c r="AF7" i="1" s="1"/>
  <c r="AG7" i="1" a="1"/>
  <c r="AG7" i="1" s="1"/>
  <c r="AH7" i="1" a="1"/>
  <c r="AH7" i="1" s="1"/>
  <c r="AI7" i="1" a="1"/>
  <c r="AI7" i="1" s="1"/>
  <c r="AJ7" i="1" a="1"/>
  <c r="AJ7" i="1" s="1"/>
  <c r="AK7" i="1" a="1"/>
  <c r="AK7" i="1" s="1"/>
  <c r="AL7" i="1" a="1"/>
  <c r="AL7" i="1" s="1"/>
  <c r="Z8" i="1" a="1"/>
  <c r="Z8" i="1" s="1"/>
  <c r="AA8" i="1" a="1"/>
  <c r="AA8" i="1" s="1"/>
  <c r="AB8" i="1" a="1"/>
  <c r="AB8" i="1" s="1"/>
  <c r="AC8" i="1" a="1"/>
  <c r="AC8" i="1" s="1"/>
  <c r="AD8" i="1" a="1"/>
  <c r="AD8" i="1" s="1"/>
  <c r="AE8" i="1" a="1"/>
  <c r="AE8" i="1" s="1"/>
  <c r="AF8" i="1" a="1"/>
  <c r="AF8" i="1" s="1"/>
  <c r="AG8" i="1" a="1"/>
  <c r="AG8" i="1" s="1"/>
  <c r="AH8" i="1" a="1"/>
  <c r="AH8" i="1" s="1"/>
  <c r="AI8" i="1" a="1"/>
  <c r="AI8" i="1" s="1"/>
  <c r="AJ8" i="1" a="1"/>
  <c r="AJ8" i="1" s="1"/>
  <c r="AK8" i="1" a="1"/>
  <c r="AK8" i="1" s="1"/>
  <c r="AL8" i="1" a="1"/>
  <c r="AL8" i="1" s="1"/>
  <c r="Z9" i="1" a="1"/>
  <c r="Z9" i="1" s="1"/>
  <c r="AA9" i="1" a="1"/>
  <c r="AA9" i="1" s="1"/>
  <c r="AB9" i="1" a="1"/>
  <c r="AB9" i="1" s="1"/>
  <c r="AC9" i="1" a="1"/>
  <c r="AC9" i="1" s="1"/>
  <c r="AD9" i="1" a="1"/>
  <c r="AD9" i="1" s="1"/>
  <c r="AE9" i="1" a="1"/>
  <c r="AE9" i="1" s="1"/>
  <c r="AF9" i="1" a="1"/>
  <c r="AF9" i="1" s="1"/>
  <c r="AG9" i="1" a="1"/>
  <c r="AG9" i="1" s="1"/>
  <c r="AH9" i="1" a="1"/>
  <c r="AH9" i="1" s="1"/>
  <c r="AI9" i="1" a="1"/>
  <c r="AI9" i="1" s="1"/>
  <c r="AJ9" i="1" a="1"/>
  <c r="AJ9" i="1" s="1"/>
  <c r="AK9" i="1" a="1"/>
  <c r="AK9" i="1" s="1"/>
  <c r="AL9" i="1" a="1"/>
  <c r="AL9" i="1" s="1"/>
  <c r="Z10" i="1" a="1"/>
  <c r="Z10" i="1" s="1"/>
  <c r="AA10" i="1" a="1"/>
  <c r="AA10" i="1" s="1"/>
  <c r="AB10" i="1" a="1"/>
  <c r="AB10" i="1" s="1"/>
  <c r="AC10" i="1" a="1"/>
  <c r="AC10" i="1" s="1"/>
  <c r="AD10" i="1" a="1"/>
  <c r="AD10" i="1" s="1"/>
  <c r="AE10" i="1" a="1"/>
  <c r="AE10" i="1" s="1"/>
  <c r="AF10" i="1" a="1"/>
  <c r="AF10" i="1" s="1"/>
  <c r="AG10" i="1" a="1"/>
  <c r="AG10" i="1" s="1"/>
  <c r="AH10" i="1" a="1"/>
  <c r="AH10" i="1" s="1"/>
  <c r="AI10" i="1" a="1"/>
  <c r="AI10" i="1" s="1"/>
  <c r="AJ10" i="1" a="1"/>
  <c r="AJ10" i="1" s="1"/>
  <c r="AK10" i="1" a="1"/>
  <c r="AK10" i="1" s="1"/>
  <c r="AL10" i="1" a="1"/>
  <c r="AL10" i="1" s="1"/>
  <c r="Z11" i="1" a="1"/>
  <c r="Z11" i="1" s="1"/>
  <c r="AA11" i="1" a="1"/>
  <c r="AA11" i="1" s="1"/>
  <c r="AB11" i="1" a="1"/>
  <c r="AB11" i="1" s="1"/>
  <c r="AC11" i="1" a="1"/>
  <c r="AC11" i="1" s="1"/>
  <c r="AD11" i="1" a="1"/>
  <c r="AD11" i="1" s="1"/>
  <c r="AE11" i="1" a="1"/>
  <c r="AE11" i="1" s="1"/>
  <c r="AF11" i="1" a="1"/>
  <c r="AF11" i="1" s="1"/>
  <c r="AG11" i="1" a="1"/>
  <c r="AG11" i="1" s="1"/>
  <c r="AH11" i="1" a="1"/>
  <c r="AH11" i="1" s="1"/>
  <c r="AI11" i="1" a="1"/>
  <c r="AI11" i="1" s="1"/>
  <c r="AJ11" i="1" a="1"/>
  <c r="AJ11" i="1" s="1"/>
  <c r="AK11" i="1" a="1"/>
  <c r="AK11" i="1" s="1"/>
  <c r="AL11" i="1" a="1"/>
  <c r="AL11" i="1" s="1"/>
  <c r="Z12" i="1" a="1"/>
  <c r="Z12" i="1" s="1"/>
  <c r="AA12" i="1" a="1"/>
  <c r="AA12" i="1" s="1"/>
  <c r="AB12" i="1" a="1"/>
  <c r="AB12" i="1" s="1"/>
  <c r="AC12" i="1" a="1"/>
  <c r="AC12" i="1" s="1"/>
  <c r="AD12" i="1" a="1"/>
  <c r="AD12" i="1" s="1"/>
  <c r="AE12" i="1" a="1"/>
  <c r="AE12" i="1" s="1"/>
  <c r="AF12" i="1" a="1"/>
  <c r="AF12" i="1" s="1"/>
  <c r="AG12" i="1" a="1"/>
  <c r="AG12" i="1" s="1"/>
  <c r="AH12" i="1" a="1"/>
  <c r="AH12" i="1" s="1"/>
  <c r="AI12" i="1" a="1"/>
  <c r="AI12" i="1" s="1"/>
  <c r="AJ12" i="1" a="1"/>
  <c r="AJ12" i="1" s="1"/>
  <c r="AK12" i="1" a="1"/>
  <c r="AK12" i="1" s="1"/>
  <c r="AL12" i="1" a="1"/>
  <c r="AL12" i="1" s="1"/>
  <c r="Z13" i="1" a="1"/>
  <c r="Z13" i="1" s="1"/>
  <c r="AA13" i="1" a="1"/>
  <c r="AA13" i="1" s="1"/>
  <c r="AB13" i="1" a="1"/>
  <c r="AB13" i="1" s="1"/>
  <c r="AC13" i="1" a="1"/>
  <c r="AC13" i="1" s="1"/>
  <c r="AD13" i="1" a="1"/>
  <c r="AD13" i="1" s="1"/>
  <c r="AE13" i="1" a="1"/>
  <c r="AE13" i="1" s="1"/>
  <c r="AF13" i="1" a="1"/>
  <c r="AF13" i="1" s="1"/>
  <c r="AG13" i="1" a="1"/>
  <c r="AG13" i="1" s="1"/>
  <c r="AH13" i="1" a="1"/>
  <c r="AH13" i="1" s="1"/>
  <c r="AI13" i="1" a="1"/>
  <c r="AI13" i="1" s="1"/>
  <c r="AJ13" i="1" a="1"/>
  <c r="AJ13" i="1" s="1"/>
  <c r="AK13" i="1" a="1"/>
  <c r="AK13" i="1" s="1"/>
  <c r="AL13" i="1" a="1"/>
  <c r="AL13" i="1" s="1"/>
  <c r="Z14" i="1" a="1"/>
  <c r="Z14" i="1" s="1"/>
  <c r="AA14" i="1" a="1"/>
  <c r="AA14" i="1" s="1"/>
  <c r="AB14" i="1" a="1"/>
  <c r="AB14" i="1" s="1"/>
  <c r="AC14" i="1" a="1"/>
  <c r="AC14" i="1" s="1"/>
  <c r="AD14" i="1" a="1"/>
  <c r="AD14" i="1" s="1"/>
  <c r="AE14" i="1" a="1"/>
  <c r="AE14" i="1" s="1"/>
  <c r="AF14" i="1" a="1"/>
  <c r="AF14" i="1" s="1"/>
  <c r="AG14" i="1" a="1"/>
  <c r="AG14" i="1" s="1"/>
  <c r="AH14" i="1" a="1"/>
  <c r="AH14" i="1" s="1"/>
  <c r="AI14" i="1" a="1"/>
  <c r="AI14" i="1" s="1"/>
  <c r="AJ14" i="1" a="1"/>
  <c r="AJ14" i="1" s="1"/>
  <c r="AK14" i="1" a="1"/>
  <c r="AK14" i="1" s="1"/>
  <c r="AL14" i="1" a="1"/>
  <c r="AL14" i="1" s="1"/>
  <c r="Z15" i="1" a="1"/>
  <c r="Z15" i="1" s="1"/>
  <c r="AA15" i="1" a="1"/>
  <c r="AA15" i="1" s="1"/>
  <c r="AB15" i="1" a="1"/>
  <c r="AB15" i="1" s="1"/>
  <c r="AC15" i="1" a="1"/>
  <c r="AC15" i="1" s="1"/>
  <c r="AD15" i="1" a="1"/>
  <c r="AD15" i="1" s="1"/>
  <c r="AE15" i="1" a="1"/>
  <c r="AE15" i="1" s="1"/>
  <c r="AF15" i="1" a="1"/>
  <c r="AF15" i="1" s="1"/>
  <c r="AG15" i="1" a="1"/>
  <c r="AG15" i="1" s="1"/>
  <c r="AH15" i="1" a="1"/>
  <c r="AH15" i="1" s="1"/>
  <c r="AI15" i="1" a="1"/>
  <c r="AI15" i="1" s="1"/>
  <c r="AJ15" i="1" a="1"/>
  <c r="AJ15" i="1" s="1"/>
  <c r="AK15" i="1" a="1"/>
  <c r="AK15" i="1" s="1"/>
  <c r="AL15" i="1" a="1"/>
  <c r="AL15" i="1" s="1"/>
  <c r="Z16" i="1" a="1"/>
  <c r="Z16" i="1" s="1"/>
  <c r="AA16" i="1" a="1"/>
  <c r="AA16" i="1" s="1"/>
  <c r="AB16" i="1" a="1"/>
  <c r="AB16" i="1" s="1"/>
  <c r="AC16" i="1" a="1"/>
  <c r="AC16" i="1" s="1"/>
  <c r="AD16" i="1" a="1"/>
  <c r="AD16" i="1" s="1"/>
  <c r="AE16" i="1" a="1"/>
  <c r="AE16" i="1" s="1"/>
  <c r="AF16" i="1" a="1"/>
  <c r="AF16" i="1" s="1"/>
  <c r="AG16" i="1" a="1"/>
  <c r="AG16" i="1" s="1"/>
  <c r="AH16" i="1" a="1"/>
  <c r="AH16" i="1" s="1"/>
  <c r="AI16" i="1" a="1"/>
  <c r="AI16" i="1" s="1"/>
  <c r="AJ16" i="1" a="1"/>
  <c r="AJ16" i="1" s="1"/>
  <c r="AK16" i="1" a="1"/>
  <c r="AK16" i="1" s="1"/>
  <c r="AL16" i="1" a="1"/>
  <c r="AL16" i="1" s="1"/>
  <c r="Z17" i="1" a="1"/>
  <c r="Z17" i="1" s="1"/>
  <c r="AA17" i="1" a="1"/>
  <c r="AA17" i="1" s="1"/>
  <c r="AB17" i="1" a="1"/>
  <c r="AB17" i="1" s="1"/>
  <c r="AC17" i="1" a="1"/>
  <c r="AC17" i="1" s="1"/>
  <c r="AD17" i="1" a="1"/>
  <c r="AD17" i="1" s="1"/>
  <c r="AE17" i="1" a="1"/>
  <c r="AE17" i="1" s="1"/>
  <c r="AF17" i="1" a="1"/>
  <c r="AF17" i="1" s="1"/>
  <c r="AG17" i="1" a="1"/>
  <c r="AG17" i="1" s="1"/>
  <c r="AH17" i="1" a="1"/>
  <c r="AH17" i="1" s="1"/>
  <c r="AI17" i="1" a="1"/>
  <c r="AI17" i="1" s="1"/>
  <c r="AJ17" i="1" a="1"/>
  <c r="AJ17" i="1" s="1"/>
  <c r="AK17" i="1" a="1"/>
  <c r="AK17" i="1" s="1"/>
  <c r="AL17" i="1" a="1"/>
  <c r="AL17" i="1" s="1"/>
  <c r="Z18" i="1" a="1"/>
  <c r="Z18" i="1" s="1"/>
  <c r="AA18" i="1" a="1"/>
  <c r="AA18" i="1" s="1"/>
  <c r="AB18" i="1" a="1"/>
  <c r="AB18" i="1" s="1"/>
  <c r="AC18" i="1" a="1"/>
  <c r="AC18" i="1" s="1"/>
  <c r="AD18" i="1" a="1"/>
  <c r="AD18" i="1" s="1"/>
  <c r="AE18" i="1" a="1"/>
  <c r="AE18" i="1" s="1"/>
  <c r="AF18" i="1" a="1"/>
  <c r="AF18" i="1" s="1"/>
  <c r="AG18" i="1" a="1"/>
  <c r="AG18" i="1" s="1"/>
  <c r="AH18" i="1" a="1"/>
  <c r="AH18" i="1" s="1"/>
  <c r="AI18" i="1" a="1"/>
  <c r="AI18" i="1" s="1"/>
  <c r="AJ18" i="1" a="1"/>
  <c r="AJ18" i="1" s="1"/>
  <c r="AK18" i="1" a="1"/>
  <c r="AK18" i="1" s="1"/>
  <c r="AL18" i="1" a="1"/>
  <c r="AL18" i="1" s="1"/>
  <c r="Z19" i="1" a="1"/>
  <c r="Z19" i="1" s="1"/>
  <c r="AA19" i="1" a="1"/>
  <c r="AA19" i="1" s="1"/>
  <c r="AB19" i="1" a="1"/>
  <c r="AB19" i="1" s="1"/>
  <c r="AC19" i="1" a="1"/>
  <c r="AC19" i="1" s="1"/>
  <c r="AD19" i="1" a="1"/>
  <c r="AD19" i="1" s="1"/>
  <c r="AE19" i="1" a="1"/>
  <c r="AE19" i="1" s="1"/>
  <c r="AF19" i="1" a="1"/>
  <c r="AF19" i="1" s="1"/>
  <c r="AG19" i="1" a="1"/>
  <c r="AG19" i="1" s="1"/>
  <c r="AH19" i="1" a="1"/>
  <c r="AH19" i="1" s="1"/>
  <c r="AI19" i="1" a="1"/>
  <c r="AI19" i="1" s="1"/>
  <c r="AJ19" i="1" a="1"/>
  <c r="AJ19" i="1" s="1"/>
  <c r="AK19" i="1" a="1"/>
  <c r="AK19" i="1" s="1"/>
  <c r="AL19" i="1" a="1"/>
  <c r="AL19" i="1" s="1"/>
  <c r="Z20" i="1" a="1"/>
  <c r="Z20" i="1" s="1"/>
  <c r="AA20" i="1" a="1"/>
  <c r="AA20" i="1" s="1"/>
  <c r="AB20" i="1" a="1"/>
  <c r="AB20" i="1" s="1"/>
  <c r="AC20" i="1" a="1"/>
  <c r="AC20" i="1" s="1"/>
  <c r="AD20" i="1" a="1"/>
  <c r="AD20" i="1" s="1"/>
  <c r="AE20" i="1" a="1"/>
  <c r="AE20" i="1" s="1"/>
  <c r="AF20" i="1" a="1"/>
  <c r="AF20" i="1" s="1"/>
  <c r="AG20" i="1" a="1"/>
  <c r="AG20" i="1" s="1"/>
  <c r="AH20" i="1" a="1"/>
  <c r="AH20" i="1" s="1"/>
  <c r="AI20" i="1" a="1"/>
  <c r="AI20" i="1" s="1"/>
  <c r="AJ20" i="1" a="1"/>
  <c r="AJ20" i="1" s="1"/>
  <c r="AK20" i="1" a="1"/>
  <c r="AK20" i="1" s="1"/>
  <c r="AL20" i="1" a="1"/>
  <c r="AL20" i="1" s="1"/>
  <c r="Z21" i="1" a="1"/>
  <c r="Z21" i="1" s="1"/>
  <c r="AA21" i="1" a="1"/>
  <c r="AA21" i="1" s="1"/>
  <c r="AB21" i="1" a="1"/>
  <c r="AB21" i="1" s="1"/>
  <c r="AC21" i="1" a="1"/>
  <c r="AC21" i="1" s="1"/>
  <c r="AD21" i="1" a="1"/>
  <c r="AD21" i="1" s="1"/>
  <c r="AE21" i="1" a="1"/>
  <c r="AE21" i="1" s="1"/>
  <c r="AF21" i="1" a="1"/>
  <c r="AF21" i="1" s="1"/>
  <c r="AG21" i="1" a="1"/>
  <c r="AG21" i="1" s="1"/>
  <c r="AH21" i="1" a="1"/>
  <c r="AH21" i="1" s="1"/>
  <c r="AI21" i="1" a="1"/>
  <c r="AI21" i="1" s="1"/>
  <c r="AJ21" i="1" a="1"/>
  <c r="AJ21" i="1" s="1"/>
  <c r="AK21" i="1" a="1"/>
  <c r="AK21" i="1" s="1"/>
  <c r="AL21" i="1" a="1"/>
  <c r="AL21" i="1" s="1"/>
  <c r="Z22" i="1" a="1"/>
  <c r="Z22" i="1" s="1"/>
  <c r="AA22" i="1" a="1"/>
  <c r="AA22" i="1" s="1"/>
  <c r="AB22" i="1" a="1"/>
  <c r="AB22" i="1" s="1"/>
  <c r="AC22" i="1" a="1"/>
  <c r="AC22" i="1" s="1"/>
  <c r="AD22" i="1" a="1"/>
  <c r="AD22" i="1" s="1"/>
  <c r="AE22" i="1" a="1"/>
  <c r="AE22" i="1" s="1"/>
  <c r="AF22" i="1" a="1"/>
  <c r="AF22" i="1" s="1"/>
  <c r="AG22" i="1" a="1"/>
  <c r="AG22" i="1" s="1"/>
  <c r="AH22" i="1" a="1"/>
  <c r="AH22" i="1" s="1"/>
  <c r="AI22" i="1" a="1"/>
  <c r="AI22" i="1" s="1"/>
  <c r="AJ22" i="1" a="1"/>
  <c r="AJ22" i="1" s="1"/>
  <c r="AK22" i="1" a="1"/>
  <c r="AK22" i="1" s="1"/>
  <c r="AL22" i="1" a="1"/>
  <c r="AL22" i="1" s="1"/>
  <c r="Z23" i="1" a="1"/>
  <c r="Z23" i="1" s="1"/>
  <c r="AA23" i="1" a="1"/>
  <c r="AA23" i="1" s="1"/>
  <c r="AB23" i="1" a="1"/>
  <c r="AB23" i="1" s="1"/>
  <c r="AC23" i="1" a="1"/>
  <c r="AC23" i="1" s="1"/>
  <c r="AD23" i="1" a="1"/>
  <c r="AD23" i="1" s="1"/>
  <c r="AE23" i="1" a="1"/>
  <c r="AE23" i="1" s="1"/>
  <c r="AF23" i="1" a="1"/>
  <c r="AF23" i="1" s="1"/>
  <c r="AG23" i="1" a="1"/>
  <c r="AG23" i="1" s="1"/>
  <c r="AH23" i="1" a="1"/>
  <c r="AH23" i="1" s="1"/>
  <c r="AI23" i="1" a="1"/>
  <c r="AI23" i="1" s="1"/>
  <c r="AJ23" i="1" a="1"/>
  <c r="AJ23" i="1" s="1"/>
  <c r="AK23" i="1" a="1"/>
  <c r="AK23" i="1" s="1"/>
  <c r="AL23" i="1" a="1"/>
  <c r="AL23" i="1" s="1"/>
  <c r="Z24" i="1" a="1"/>
  <c r="Z24" i="1" s="1"/>
  <c r="AA24" i="1" a="1"/>
  <c r="AA24" i="1" s="1"/>
  <c r="AB24" i="1" a="1"/>
  <c r="AB24" i="1" s="1"/>
  <c r="AC24" i="1" a="1"/>
  <c r="AC24" i="1" s="1"/>
  <c r="AD24" i="1" a="1"/>
  <c r="AD24" i="1" s="1"/>
  <c r="AE24" i="1" a="1"/>
  <c r="AE24" i="1" s="1"/>
  <c r="AF24" i="1" a="1"/>
  <c r="AF24" i="1" s="1"/>
  <c r="AG24" i="1" a="1"/>
  <c r="AG24" i="1" s="1"/>
  <c r="AH24" i="1" a="1"/>
  <c r="AH24" i="1" s="1"/>
  <c r="AI24" i="1" a="1"/>
  <c r="AI24" i="1" s="1"/>
  <c r="AJ24" i="1" a="1"/>
  <c r="AJ24" i="1" s="1"/>
  <c r="AK24" i="1" a="1"/>
  <c r="AK24" i="1" s="1"/>
  <c r="AL24" i="1" a="1"/>
  <c r="AL24" i="1" s="1"/>
  <c r="Z25" i="1" a="1"/>
  <c r="Z25" i="1" s="1"/>
  <c r="AA25" i="1" a="1"/>
  <c r="AA25" i="1" s="1"/>
  <c r="AB25" i="1" a="1"/>
  <c r="AB25" i="1" s="1"/>
  <c r="AC25" i="1" a="1"/>
  <c r="AC25" i="1" s="1"/>
  <c r="AD25" i="1" a="1"/>
  <c r="AD25" i="1" s="1"/>
  <c r="AE25" i="1" a="1"/>
  <c r="AE25" i="1" s="1"/>
  <c r="AF25" i="1" a="1"/>
  <c r="AF25" i="1" s="1"/>
  <c r="AG25" i="1" a="1"/>
  <c r="AG25" i="1" s="1"/>
  <c r="AH25" i="1" a="1"/>
  <c r="AH25" i="1" s="1"/>
  <c r="AI25" i="1" a="1"/>
  <c r="AI25" i="1" s="1"/>
  <c r="AJ25" i="1" a="1"/>
  <c r="AJ25" i="1" s="1"/>
  <c r="AK25" i="1" a="1"/>
  <c r="AK25" i="1" s="1"/>
  <c r="AL25" i="1" a="1"/>
  <c r="AL25" i="1" s="1"/>
  <c r="AG2" i="1" a="1"/>
  <c r="AG2" i="1" s="1"/>
  <c r="BC2" i="1" s="1"/>
  <c r="BC26" i="1" s="1"/>
  <c r="AH2" i="1" a="1"/>
  <c r="AH2" i="1" s="1"/>
  <c r="BD2" i="1" s="1"/>
  <c r="BD26" i="1" s="1"/>
  <c r="AI2" i="1" a="1"/>
  <c r="AI2" i="1" s="1"/>
  <c r="BE2" i="1" s="1"/>
  <c r="BE26" i="1" s="1"/>
  <c r="AJ2" i="1" a="1"/>
  <c r="AJ2" i="1" s="1"/>
  <c r="BF2" i="1" s="1"/>
  <c r="AK2" i="1" a="1"/>
  <c r="AK2" i="1" s="1"/>
  <c r="BG2" i="1" s="1"/>
  <c r="BG26" i="1" s="1"/>
  <c r="AL2" i="1" a="1"/>
  <c r="AL2" i="1" s="1"/>
  <c r="AE2" i="1" a="1"/>
  <c r="AE2" i="1" s="1"/>
  <c r="BA2" i="1" s="1"/>
  <c r="BA26" i="1" s="1"/>
  <c r="AF2" i="1" a="1"/>
  <c r="AF2" i="1" s="1"/>
  <c r="BB2" i="1" s="1"/>
  <c r="BB26" i="1" s="1"/>
  <c r="AA2" i="1" a="1"/>
  <c r="AA2" i="1" s="1"/>
  <c r="AW2" i="1" s="1"/>
  <c r="AW26" i="1" s="1"/>
  <c r="AB2" i="1" a="1"/>
  <c r="AB2" i="1" s="1"/>
  <c r="AX2" i="1" s="1"/>
  <c r="AX26" i="1" s="1"/>
  <c r="AC2" i="1" a="1"/>
  <c r="AC2" i="1" s="1"/>
  <c r="AY2" i="1" s="1"/>
  <c r="AY26" i="1" s="1"/>
  <c r="AD2" i="1" a="1"/>
  <c r="AD2" i="1" s="1"/>
  <c r="AZ2" i="1" s="1"/>
  <c r="AZ26" i="1" s="1"/>
  <c r="Z2" i="1" a="1"/>
  <c r="Z2" i="1" s="1"/>
  <c r="AU2" i="1" s="1"/>
  <c r="AU26" i="1" s="1"/>
  <c r="A33" i="1" a="1"/>
  <c r="A33" i="1" s="1"/>
  <c r="A32" i="1" a="1"/>
  <c r="A32" i="1" s="1"/>
  <c r="A31" i="1" a="1"/>
  <c r="A31" i="1" s="1"/>
  <c r="B30" i="1"/>
  <c r="C30" i="1"/>
  <c r="D30" i="1"/>
  <c r="E30" i="1"/>
  <c r="F30" i="1"/>
  <c r="G30" i="1"/>
  <c r="H30" i="1"/>
  <c r="I30" i="1"/>
  <c r="J30" i="1"/>
  <c r="K30" i="1"/>
  <c r="L30" i="1"/>
  <c r="M30" i="1"/>
  <c r="N30" i="1"/>
  <c r="O30" i="1"/>
  <c r="A30" i="1"/>
  <c r="P3" i="1"/>
  <c r="P4" i="1"/>
  <c r="P5" i="1"/>
  <c r="P6" i="1"/>
  <c r="P7" i="1"/>
  <c r="P8" i="1"/>
  <c r="P9" i="1"/>
  <c r="P10" i="1"/>
  <c r="P11" i="1"/>
  <c r="P12" i="1"/>
  <c r="P13" i="1"/>
  <c r="P14" i="1"/>
  <c r="P15" i="1"/>
  <c r="P16" i="1"/>
  <c r="P17" i="1"/>
  <c r="P18" i="1"/>
  <c r="P19" i="1"/>
  <c r="P20" i="1"/>
  <c r="P21" i="1"/>
  <c r="P22" i="1"/>
  <c r="P23" i="1"/>
  <c r="P24" i="1"/>
  <c r="P25" i="1"/>
  <c r="P2" i="1"/>
  <c r="E26" i="1"/>
  <c r="D26" i="1"/>
  <c r="F26" i="1"/>
  <c r="G26" i="1"/>
  <c r="H26" i="1"/>
  <c r="I26" i="1"/>
  <c r="J26" i="1"/>
  <c r="K26" i="1"/>
  <c r="L26" i="1"/>
  <c r="M26" i="1"/>
  <c r="N26" i="1"/>
  <c r="O26" i="1"/>
  <c r="S26" i="1"/>
  <c r="C26" i="1"/>
  <c r="BF3" i="1" l="1"/>
  <c r="BF26" i="1" s="1"/>
  <c r="AV2" i="1"/>
  <c r="AV26" i="1" s="1"/>
  <c r="AA26" i="1"/>
  <c r="AF26" i="1"/>
  <c r="AB26" i="1"/>
  <c r="AE26" i="1"/>
  <c r="AI26" i="1"/>
  <c r="AH26" i="1"/>
  <c r="AG26" i="1"/>
  <c r="AD26" i="1"/>
  <c r="AC26" i="1"/>
  <c r="AL26" i="1"/>
  <c r="AK26" i="1"/>
  <c r="AJ26" i="1"/>
  <c r="AM15" i="1"/>
  <c r="AM3" i="1"/>
  <c r="AM19" i="1"/>
  <c r="AM11" i="1"/>
  <c r="AM6" i="1"/>
  <c r="AM4" i="1"/>
  <c r="AM18" i="1"/>
  <c r="AM14" i="1"/>
  <c r="AM10" i="1"/>
  <c r="AM25" i="1"/>
  <c r="AM21" i="1"/>
  <c r="AM17" i="1"/>
  <c r="AM7" i="1"/>
  <c r="AM22" i="1"/>
  <c r="AM13" i="1"/>
  <c r="AM9" i="1"/>
  <c r="AM5" i="1"/>
  <c r="AM24" i="1"/>
  <c r="AM20" i="1"/>
  <c r="AM16" i="1"/>
  <c r="AM12" i="1"/>
  <c r="AM8" i="1"/>
  <c r="AM23" i="1"/>
  <c r="Z26" i="1"/>
  <c r="AM2" i="1"/>
  <c r="O34" i="1"/>
  <c r="L34" i="1"/>
  <c r="K34" i="1"/>
  <c r="J34" i="1"/>
  <c r="I34" i="1"/>
  <c r="N34" i="1"/>
  <c r="M34" i="1"/>
  <c r="E34" i="1"/>
  <c r="C34" i="1"/>
  <c r="D34" i="1"/>
  <c r="F34" i="1"/>
  <c r="H34" i="1"/>
  <c r="G34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<sst xmlns="http://schemas.openxmlformats.org/spreadsheetml/2006/main" count="503" uniqueCount="281">
  <si>
    <t>Probate Court</t>
  </si>
  <si>
    <t>Region</t>
  </si>
  <si>
    <t>PD01</t>
  </si>
  <si>
    <t>PD02</t>
  </si>
  <si>
    <t>PD08</t>
  </si>
  <si>
    <t>PD09</t>
  </si>
  <si>
    <t>PD10</t>
  </si>
  <si>
    <t>PD11</t>
  </si>
  <si>
    <t>PD12</t>
  </si>
  <si>
    <t>PD13</t>
  </si>
  <si>
    <t>PD15</t>
  </si>
  <si>
    <t>PD17</t>
  </si>
  <si>
    <t>PD20</t>
  </si>
  <si>
    <t>PD23</t>
  </si>
  <si>
    <t>PD25</t>
  </si>
  <si>
    <t>PD29</t>
  </si>
  <si>
    <t>PD31</t>
  </si>
  <si>
    <t>PD33</t>
  </si>
  <si>
    <t>PD36</t>
  </si>
  <si>
    <t>PD38</t>
  </si>
  <si>
    <t>PD39</t>
  </si>
  <si>
    <t>PD43</t>
  </si>
  <si>
    <t>PD48</t>
  </si>
  <si>
    <t>PD50</t>
  </si>
  <si>
    <t>PD52</t>
  </si>
  <si>
    <t>PD53</t>
  </si>
  <si>
    <t>Hartford</t>
  </si>
  <si>
    <t>West Hartford</t>
  </si>
  <si>
    <t>Berlin</t>
  </si>
  <si>
    <t>Simsbury Regional</t>
  </si>
  <si>
    <t>Farmington Regional</t>
  </si>
  <si>
    <t>North Central</t>
  </si>
  <si>
    <t>Ellington</t>
  </si>
  <si>
    <t>Greater Manchester</t>
  </si>
  <si>
    <t>Middletown</t>
  </si>
  <si>
    <t>Wallingford</t>
  </si>
  <si>
    <t>Waterbury</t>
  </si>
  <si>
    <t>Torrington</t>
  </si>
  <si>
    <t>Tolland-Mansfield</t>
  </si>
  <si>
    <t>Norwich</t>
  </si>
  <si>
    <t>New London</t>
  </si>
  <si>
    <t>Saybrook</t>
  </si>
  <si>
    <t>East Haven-North Haven</t>
  </si>
  <si>
    <t>New Haven</t>
  </si>
  <si>
    <t>West Haven</t>
  </si>
  <si>
    <t>Danbury</t>
  </si>
  <si>
    <t>Bridgeport</t>
  </si>
  <si>
    <t>Westport</t>
  </si>
  <si>
    <t>Darien-New Canaan</t>
  </si>
  <si>
    <t>Stamford</t>
  </si>
  <si>
    <t>TOTAL</t>
  </si>
  <si>
    <t>ALL OTHERS</t>
  </si>
  <si>
    <t>All Others</t>
  </si>
  <si>
    <t>to transpose:</t>
  </si>
  <si>
    <t>CUMULATIVE FUNCTION</t>
  </si>
  <si>
    <t>PD-01 Hartford</t>
  </si>
  <si>
    <t>PD-02 West Hartford</t>
  </si>
  <si>
    <t>PD-03 Tobacco Valley</t>
  </si>
  <si>
    <t>PD-04 Greater Windsor</t>
  </si>
  <si>
    <t>PD-05 East Hartford</t>
  </si>
  <si>
    <t>PD-06 Glastonbury-Hebron</t>
  </si>
  <si>
    <t>PD-07 Newington</t>
  </si>
  <si>
    <t>PD-08 Berlin</t>
  </si>
  <si>
    <t>PD-09 Simsbury Regional</t>
  </si>
  <si>
    <t>PD-10 Farmington Regional</t>
  </si>
  <si>
    <t>PD-11 North Central CT</t>
  </si>
  <si>
    <t>PD-12 Ellington</t>
  </si>
  <si>
    <t>PD-13 Greater Manchester</t>
  </si>
  <si>
    <t>PD-14 Region #14</t>
  </si>
  <si>
    <t>PD-15 Middletown</t>
  </si>
  <si>
    <t>PD-16 Meriden</t>
  </si>
  <si>
    <t>PD-17 Wallingford</t>
  </si>
  <si>
    <t>PD-18 Cheshire-Southington</t>
  </si>
  <si>
    <t>PD-19 Bristol-Plymouth</t>
  </si>
  <si>
    <t>PD-20 Waterbury</t>
  </si>
  <si>
    <t>PD-21 Naugatuck</t>
  </si>
  <si>
    <t>PD-22 Region #22</t>
  </si>
  <si>
    <t>PD-23 Torrington Area</t>
  </si>
  <si>
    <t>PD-24 Litchfield Hills</t>
  </si>
  <si>
    <t>PD-25 Tolland-Mansfield</t>
  </si>
  <si>
    <t>PD-26 Northeast</t>
  </si>
  <si>
    <t>PD-27 Plainfield-Killingly Regional</t>
  </si>
  <si>
    <t>PD-28 Windham-Colchester</t>
  </si>
  <si>
    <t>PD-29 Norwich</t>
  </si>
  <si>
    <t>PD-30 Southeastern CT Regional</t>
  </si>
  <si>
    <t>PD-31 New London</t>
  </si>
  <si>
    <t>PD-32 Niantic Regional</t>
  </si>
  <si>
    <t>PD-33 Saybrook</t>
  </si>
  <si>
    <t>PD-34 Madison-Guilford</t>
  </si>
  <si>
    <t>PD-35 Branford-North Branford</t>
  </si>
  <si>
    <t>PD-36 East Haven-North Haven</t>
  </si>
  <si>
    <t>PD-37 Hamden-Bethany</t>
  </si>
  <si>
    <t>PD-38 New Haven</t>
  </si>
  <si>
    <t>PD-39 West Haven</t>
  </si>
  <si>
    <t>PD-40 Milford-Orange</t>
  </si>
  <si>
    <t>PD-41 Derby</t>
  </si>
  <si>
    <t>PD-42 Shelton</t>
  </si>
  <si>
    <t>PD-43 Danbury</t>
  </si>
  <si>
    <t>PD-44 Housatonic</t>
  </si>
  <si>
    <t>PD-45 Northern Fairfield County</t>
  </si>
  <si>
    <t>PD-46 Trumbull</t>
  </si>
  <si>
    <t>PD-47 Stratford</t>
  </si>
  <si>
    <t>PD-48 Bridgeport</t>
  </si>
  <si>
    <t>PD-49 Fairfield</t>
  </si>
  <si>
    <t>PD-50 Westport</t>
  </si>
  <si>
    <t>PD-51 Norwalk-Wilton</t>
  </si>
  <si>
    <t>PD-52 Darien-New Canaan</t>
  </si>
  <si>
    <t>PD-53 Stamford</t>
  </si>
  <si>
    <t>PD-54 Greenwich</t>
  </si>
  <si>
    <t>PD-55 New Haven Regional Children’s (NHRCPC)</t>
  </si>
  <si>
    <t>PD-56 Central CT Regional Children’s (CCRCPC)</t>
  </si>
  <si>
    <t>PD-57 New London Regional Children’s (NLRCPC)</t>
  </si>
  <si>
    <t>PD-58 Waterbury Regional Children’s (WRCPC)</t>
  </si>
  <si>
    <t>PD-59 Northeast Regional Children’s (NERCPC)</t>
  </si>
  <si>
    <t>PD-60 Hartford Regional Children’s (HRCPC)</t>
  </si>
  <si>
    <t>over 50 - purple</t>
  </si>
  <si>
    <t>over 40</t>
  </si>
  <si>
    <t>pink</t>
  </si>
  <si>
    <t>over 30 red</t>
  </si>
  <si>
    <t>over 20</t>
  </si>
  <si>
    <t>orange</t>
  </si>
  <si>
    <t>over 10</t>
  </si>
  <si>
    <t>yellow</t>
  </si>
  <si>
    <t>green</t>
  </si>
  <si>
    <t>grey</t>
  </si>
  <si>
    <t>Years Districts Were Non-Zero</t>
  </si>
  <si>
    <t>https://portal.ct.gov/dmhas/crmhc/agency-files/crmhc-overview-of-services</t>
  </si>
  <si>
    <t>https://portal.ct.gov/dmhas/cmhc/services/cmhc-acute-inpatient</t>
  </si>
  <si>
    <t>https://portal.ct.gov/dmhas/wfh/whiting-forensic-hospital</t>
  </si>
  <si>
    <t>https://portal.ct.gov/dmhas/cvh/agency-files/cvh-employment-opportunities</t>
  </si>
  <si>
    <t>https://portal.ct.gov/dmhas/swcmhs/agency-files/gbcmhc</t>
  </si>
  <si>
    <t>Name</t>
  </si>
  <si>
    <t>Location</t>
  </si>
  <si>
    <t>Beds</t>
  </si>
  <si>
    <t>DMHAS?</t>
  </si>
  <si>
    <t>Link</t>
  </si>
  <si>
    <t>yes</t>
  </si>
  <si>
    <t>Notes</t>
  </si>
  <si>
    <t>Saint Francis (Trinity Health)</t>
  </si>
  <si>
    <t>no</t>
  </si>
  <si>
    <t>Connecticut Behavioral Health Hospital</t>
  </si>
  <si>
    <t>https://www.hebrewseniorcare.org/connecticut_behavioral_health_hospital</t>
  </si>
  <si>
    <t>inside Hebrew Senior Care, ages 50+ only</t>
  </si>
  <si>
    <t>https://www.trinityhealthofne.org/location/providence-behavioral-health/inpatient-psychiatric-care</t>
  </si>
  <si>
    <t>inpatient psych still operating?</t>
  </si>
  <si>
    <t>https://instituteofliving.org/programs-services/inpatient-treatment</t>
  </si>
  <si>
    <t>separate units for child/adolescent, adults, geriatric (55+), and schizophrenia</t>
  </si>
  <si>
    <t>Containing</t>
  </si>
  <si>
    <t>Berlin, New Britain</t>
  </si>
  <si>
    <t>PD#</t>
  </si>
  <si>
    <t>Probate District</t>
  </si>
  <si>
    <t>Institute of Living (Hartford Healthcare)</t>
  </si>
  <si>
    <t>Hospital of Central Connecticut (Hartford Healthcare)</t>
  </si>
  <si>
    <t>New Britain</t>
  </si>
  <si>
    <t>counseling center in Southington (unlikely to be inpatient)</t>
  </si>
  <si>
    <t>https://thocc.org/services/behavioral-mental-health/departments-services</t>
  </si>
  <si>
    <t>Avon, Canton, Granby, Simsbury</t>
  </si>
  <si>
    <t>Ark Healthcare and Rehabilitation at Governor's House</t>
  </si>
  <si>
    <t>Farmington, Burlington, Plainville</t>
  </si>
  <si>
    <t>https://charlottehungerford.org/services/behavioral-health-services/adult/inpatient-psychiatry</t>
  </si>
  <si>
    <t>Charlotte Hungerford Hospital (Hartford Healthcare)</t>
  </si>
  <si>
    <t>ages 18+</t>
  </si>
  <si>
    <t>https://www.arkgovernorshouse.com/services/</t>
  </si>
  <si>
    <t>Simsbury</t>
  </si>
  <si>
    <t>no?</t>
  </si>
  <si>
    <t>Farmington</t>
  </si>
  <si>
    <t>John Dempsey Hospital? (UCONN Health Center)</t>
  </si>
  <si>
    <t>https://www.uconnhealth.org/behavioral-mental-health/services-specialties/adult-inpatient-care</t>
  </si>
  <si>
    <t>maybe?</t>
  </si>
  <si>
    <t>Barkhamsted, Colebrook, Goshen, Hartland, New Hartford, Torrington, Winchester</t>
  </si>
  <si>
    <t>Enfield, Somers, Stafford, Union</t>
  </si>
  <si>
    <t>Johnson Memorial Hospital (Trinity Health)</t>
  </si>
  <si>
    <t>Stafford</t>
  </si>
  <si>
    <t>Ellington, Vernon</t>
  </si>
  <si>
    <t>Rockville General (Manchester Memorial Hospital)</t>
  </si>
  <si>
    <t>Vernon</t>
  </si>
  <si>
    <t>Natchaug Hospital's Joshua Centers (owned by Hartford Healthcare) have no inpatient, only day-treatment per: https://natchaug.org/locations/the-joshua-centers</t>
  </si>
  <si>
    <t>Manchester Memorial Hospital (now owned by EHCN)</t>
  </si>
  <si>
    <t>Only 6 beds at Manchester Memorial's location in Manchester)</t>
  </si>
  <si>
    <t>https://www.echn.org/services/behavioral-health/adolescent-and-adult-inpatient-services/</t>
  </si>
  <si>
    <t>Manchester</t>
  </si>
  <si>
    <t>Adult and Adolescent Units at Vernon location / River East Treatment Center (a Natchaug Hosp location owned by Hartford Healthcare) only  has inpatient in Mansfield location per: https://natchaug.org/programs-services/adult-services/departments-services/inpatient-treatment</t>
  </si>
  <si>
    <t>Andover, Bolton, Columbia, Manchester</t>
  </si>
  <si>
    <t>Note: 211 is incomplete: https://www.211ct.org/search?terms=Adult%20Psychiatric%20Inpatient%20Units&amp;page=1&amp;location=Connecticut&amp;service_area=connecticut</t>
  </si>
  <si>
    <t>Mansfield</t>
  </si>
  <si>
    <t>East Haven, North Haven</t>
  </si>
  <si>
    <t>Darien, New Canaan</t>
  </si>
  <si>
    <t>Coventry, Mansfield, Tolland, Willington</t>
  </si>
  <si>
    <t>Natchaug Hospital (Hartford Healthcare)</t>
  </si>
  <si>
    <t>Child, Adolescent, Adults Units</t>
  </si>
  <si>
    <t>https://natchaug.org/programs-services/inpatient-treatment</t>
  </si>
  <si>
    <t>https://middlesexhealth.org/the-crescent-center-for-mental-health-services/inpatient-mental-health-and-crisis-care</t>
  </si>
  <si>
    <t>https://portal.ct.gov/DCF/Solnit-Center/South?language=en_US</t>
  </si>
  <si>
    <t>DCF???</t>
  </si>
  <si>
    <t>Masonicare Senior Behavioral Health Hospital</t>
  </si>
  <si>
    <t>https://www.masonicare.org/services/health-wellness/behavioral-health</t>
  </si>
  <si>
    <t>age 65+</t>
  </si>
  <si>
    <t>Waterbury, Wolcott</t>
  </si>
  <si>
    <t>age 18+</t>
  </si>
  <si>
    <t>Waterbury Hospital</t>
  </si>
  <si>
    <t>https://www.waterburyhospital.org/services/behavioral-health/inpatient-behavioral-health/</t>
  </si>
  <si>
    <t>Bozrah, Franklin, Griswold, Lisbon, Norwich, Preston, Sprague, Voluntown</t>
  </si>
  <si>
    <t>Backus Hospital (Hartford Healthcare)</t>
  </si>
  <si>
    <t>https://backushospital.org/services/psychiatry</t>
  </si>
  <si>
    <t>New London, Waterford</t>
  </si>
  <si>
    <t>Lawrence Memorial Hospital (Yale New Haven)</t>
  </si>
  <si>
    <t>https://www.lmhospital.org/services/behavioral-medicine/inpatient-adult-psychiatric-unit</t>
  </si>
  <si>
    <t>Chester, Clinton, Deep River, Essex, Haddam, Killingworth, Lyme, Old Saybrook, Westbrook</t>
  </si>
  <si>
    <t>https://www.turnbridge.com/adolescent/</t>
  </si>
  <si>
    <t>Turnbridge Adolescent Residential Treatment</t>
  </si>
  <si>
    <t>CANNOT FIND ANYTHING</t>
  </si>
  <si>
    <t>what assumption have we made that this might break?</t>
  </si>
  <si>
    <t>https://portal.ct.gov/-/media/dmhas/newsworthy/gloria-house-flyer-2024.pdf?rev=b190a5e15ffb41179fffe4bc951398d0</t>
  </si>
  <si>
    <t>Yale-New Haven Children's Hospital</t>
  </si>
  <si>
    <t>https://www.ynhh.org/locations/new-haven-184-liberty-street</t>
  </si>
  <si>
    <t>ages 4-14</t>
  </si>
  <si>
    <t>https://www.ynhh.org/childrens-hospital/services/mental-health</t>
  </si>
  <si>
    <t>https://medicine.yale.edu/psychiatry/depression/research/</t>
  </si>
  <si>
    <t>possible? If a person is inpatient as part of a research study, could they not be subjected to forced treatment under current laws? (what year did it change in connecticut where a voluntary patient could be forcibly treated instead of only involuntary patients?)</t>
  </si>
  <si>
    <t>https://www.va.gov/connecticut-health-care/locations/west-haven-va-medical-center/</t>
  </si>
  <si>
    <t>VACT website not mentioning inpatient specifically, but Yale-New Haven involvement and bed count per: https://medicine.yale.edu/psychiatry/care/va/</t>
  </si>
  <si>
    <t>https://www.nuvancehealth.org/services-and-treatments/behavioral-health/inpatient-behavioral-health</t>
  </si>
  <si>
    <t>Danbury Hospital (Nuavance Health owned by Northwell Health)</t>
  </si>
  <si>
    <t>https://stvincents.org/locations-partners/behavioral-health/westport</t>
  </si>
  <si>
    <t>VA</t>
  </si>
  <si>
    <t>St. Vincent's Hospital (Hartford Healthcare)</t>
  </si>
  <si>
    <t>Weston, Westport</t>
  </si>
  <si>
    <t>Bridgeport Hospital (Yale New Haven)</t>
  </si>
  <si>
    <t>https://www.bridgeporthospital.org/services/mental-health/inpatient-care</t>
  </si>
  <si>
    <t>https://silverhillhospital.org/how-we-treat/residential-treatment-centers-ny/</t>
  </si>
  <si>
    <t>New Canaan</t>
  </si>
  <si>
    <t>Silver Hill Hospital</t>
  </si>
  <si>
    <t>can this weird fucking thing also result in forced treatment? https://www.ynhh.org/psychiatric/services/adults/steward-house</t>
  </si>
  <si>
    <t>Stamford Health - South One Unit</t>
  </si>
  <si>
    <t>https://www.stamfordhealth.org/care-treatment/behavioral-health/#inpatientpsychiatry</t>
  </si>
  <si>
    <t>only unit found in area…. Though it has ALZHEIMER’S &amp; DEMENTIA CARE floor, but not clearly stated as 'inpatient psychiatry'</t>
  </si>
  <si>
    <t>Griffin Hospital</t>
  </si>
  <si>
    <t>https://www.daykimball.org/patient-services/behavioral-health/inpatient-care/</t>
  </si>
  <si>
    <t>https://www.griffinhealth.org/treatments/psychiatry-inpatient/</t>
  </si>
  <si>
    <t>Rushford (Hartford Healthcare)</t>
  </si>
  <si>
    <t>https://www.rushford.org/locations/middletown</t>
  </si>
  <si>
    <t>specifies as drug &amp; alcohol treatment… and it’s the only rushford location that mentions inpatient…maybe no forced shock happening here?</t>
  </si>
  <si>
    <t>drug addiction treatment, probably not forced shock</t>
  </si>
  <si>
    <t>https://portal.ct.gov/dmhas/programs-and-services/dmhas-directories/inpatient-treatment-facilities</t>
  </si>
  <si>
    <t>Merritt Hall (part of CVH?)</t>
  </si>
  <si>
    <t>addiction services, unlikely to be forced shock (I would think??)</t>
  </si>
  <si>
    <t>Killingworth</t>
  </si>
  <si>
    <t>ages 13-17 - Does "Residential Program" fall under forced drugging/electroshock law? Is this just inpatient psychiatry on a large campus?     note: only one found in the district, tho important to include that residential facilities are in both Woodbury and Killingworth per: https://www.turnbridge.com/adolescent/place/residential-programs</t>
  </si>
  <si>
    <t>Children (13-17), note: North Campus is in East Windsor, a part of Greater Windsor Probate District, which is not on the list… hopefully good indicator that the South location has also not filed requests</t>
  </si>
  <si>
    <t>Derby</t>
  </si>
  <si>
    <t>PD41</t>
  </si>
  <si>
    <t>Ansonia, Derby, Seymour, Woodbridge</t>
  </si>
  <si>
    <t>Putnam</t>
  </si>
  <si>
    <t>PD26</t>
  </si>
  <si>
    <t>Ashford, Brooklyn, Eastford, Pomfret, Putnam, Thompson, Woodstock</t>
  </si>
  <si>
    <t>Northeast</t>
  </si>
  <si>
    <t>INPATIENT PSYCHIATRIC UNITS IN DISTRICTS THAT ARE NOT ON THE LIST:</t>
  </si>
  <si>
    <t>Blue Hills Hospital (DMHAS)</t>
  </si>
  <si>
    <t>Capitol Region Mental Health Center (DMHAS)</t>
  </si>
  <si>
    <t>Connecticut Valley Hospital (DMHAS)</t>
  </si>
  <si>
    <t>Whiting Forensic Hospital (DMHAS)</t>
  </si>
  <si>
    <t>Middlesex Hospital (Mayo Clinic Member?)</t>
  </si>
  <si>
    <t>is membership an equity thing? Only one on the list?</t>
  </si>
  <si>
    <t>Albert J. Solnit Children’s Center - South Campus (DCF?)</t>
  </si>
  <si>
    <t>Connecticut Mental Health Center (DMHAS)</t>
  </si>
  <si>
    <t>Yale Medicine Depression Research Program?</t>
  </si>
  <si>
    <t>West Haven Veteran's Affairs Medical Center - Acute Care Firm (VA but Yale-New Haven runs inpatient psych)</t>
  </si>
  <si>
    <t>Greater Bridgeport Community Mental Health Center (DMHAS)</t>
  </si>
  <si>
    <t>Gloria House (DMHAS peer respite)</t>
  </si>
  <si>
    <t>they sure as fuck are not forcibly shocking someone during a 7-day max peer respite visit and if they are, call off the whole fucking peer respite program in connecticut, but, I guess the question is whether it would be legal for them to?</t>
  </si>
  <si>
    <t xml:space="preserve">what are the odds? There appears to be only 1 we can know 100% sure has not forcibly shocked from 2012 to Sept 2025 that is not also owned/run by a known shocker </t>
  </si>
  <si>
    <t>TOTAL: 2 DISTRICTS WITHOUT SHOCK REQUESTS BETWEEN 2012 and SEPT 2025</t>
  </si>
  <si>
    <t>INPATIENT PSYCHIATRIC UNITS IN DISTRICTS THAT ARE ON THE CT SHOCK DATA LIST:</t>
  </si>
  <si>
    <t>Day Kimball Healthcare</t>
  </si>
  <si>
    <t>risky: 211 lists affiliation w/ Yale-NH,  known zappers (see: Yale-NH @ West Haven VA ) also, https://www.ynhhs.org/news/day-kimball-healthcare-yale-new-haven-health-announce-community-partnership</t>
  </si>
  <si>
    <t>Connecticut Children's Medical Center</t>
  </si>
  <si>
    <t>https://www.connecticutchildrens.org/specialties-conditions/psychiatry/medical-psychiatric-integrated-care-unit</t>
  </si>
  <si>
    <t>Yale-New Haven Psychiatric Hospital</t>
  </si>
  <si>
    <t>% change</t>
  </si>
  <si>
    <t>2012 to 2024</t>
  </si>
  <si>
    <t>2014 to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</si>
</sst>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i/>
      <u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6">
    <xf numFmtId="0" fontId="0" fillId="0" borderId="0" xfId="0"/>
    <xf numFmtId="0" fontId="1" fillId="0" borderId="0" xfId="0" applyFont="1"/>
    <xf numFmtId="0" fontId="2" fillId="0" borderId="0" xfId="0" applyFont="1"/>
    <xf numFmtId="0" fontId="1" fillId="2" borderId="0" xfId="0" applyFont="1" applyFill="1"/>
    <xf numFmtId="0" fontId="3" fillId="0" borderId="0" xfId="1"/>
    <xf numFmtId="0" fontId="0" fillId="3" borderId="0" xfId="0" applyFill="1"/>
    <xf numFmtId="0" fontId="4" fillId="0" borderId="0" xfId="0" applyFont="1"/>
    <xf numFmtId="0" fontId="1" fillId="0" borderId="0" xfId="0" applyFont="1" applyAlignment="1">
      <alignment vertical="center"/>
    </xf>
    <xf numFmtId="0" fontId="4" fillId="3" borderId="0" xfId="0" applyFont="1" applyFill="1"/>
    <xf numFmtId="0" fontId="1" fillId="3" borderId="0" xfId="0" applyFont="1" applyFill="1"/>
    <xf numFmtId="0" fontId="5" fillId="0" borderId="0" xfId="0" applyFont="1"/>
    <xf numFmtId="0" fontId="3" fillId="0" borderId="0" xfId="1" applyAlignment="1"/>
    <xf numFmtId="0" fontId="3" fillId="0" borderId="0" xfId="1" applyFill="1"/>
    <xf numFmtId="0" fontId="0" fillId="0" borderId="0" xfId="0" applyAlignment="1">
      <alignment vertical="center"/>
    </xf>
    <xf numFmtId="0" fontId="3" fillId="0" borderId="0" xfId="1" applyFill="1" applyAlignment="1">
      <alignment vertical="center"/>
    </xf>
    <xf numFmtId="0" fontId="3" fillId="0" borderId="0" xfId="1" applyFill="1" applyAlignment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'CT SHOCK DATA + CALCS'!$A$26</c:f>
              <c:strCache>
                <c:ptCount val="1"/>
                <c:pt idx="0">
                  <c:v>TOTAL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tx1"/>
                </a:solidFill>
              </a:ln>
              <a:effectLst/>
            </c:spPr>
          </c:marker>
          <c:xVal>
            <c:numRef>
              <c:f>'CT SHOCK DATA + CALCS'!$C$1:$O$1</c:f>
              <c:numCache>
                <c:formatCode>General</c:formatCode>
                <c:ptCount val="13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  <c:pt idx="12">
                  <c:v>2024</c:v>
                </c:pt>
              </c:numCache>
            </c:numRef>
          </c:xVal>
          <c:yVal>
            <c:numRef>
              <c:f>'CT SHOCK DATA + CALCS'!$C$26:$O$26</c:f>
              <c:numCache>
                <c:formatCode>General</c:formatCode>
                <c:ptCount val="13"/>
                <c:pt idx="0">
                  <c:v>3</c:v>
                </c:pt>
                <c:pt idx="1">
                  <c:v>5</c:v>
                </c:pt>
                <c:pt idx="2">
                  <c:v>6</c:v>
                </c:pt>
                <c:pt idx="3">
                  <c:v>81</c:v>
                </c:pt>
                <c:pt idx="4">
                  <c:v>147</c:v>
                </c:pt>
                <c:pt idx="5">
                  <c:v>141</c:v>
                </c:pt>
                <c:pt idx="6">
                  <c:v>123</c:v>
                </c:pt>
                <c:pt idx="7">
                  <c:v>150</c:v>
                </c:pt>
                <c:pt idx="8">
                  <c:v>125</c:v>
                </c:pt>
                <c:pt idx="9">
                  <c:v>190</c:v>
                </c:pt>
                <c:pt idx="10">
                  <c:v>199</c:v>
                </c:pt>
                <c:pt idx="11">
                  <c:v>189</c:v>
                </c:pt>
                <c:pt idx="12">
                  <c:v>193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94A8-46A7-BF8B-723308837FF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90691039"/>
        <c:axId val="790685759"/>
      </c:scatterChart>
      <c:valAx>
        <c:axId val="790691039"/>
        <c:scaling>
          <c:orientation val="minMax"/>
          <c:max val="2024"/>
          <c:min val="2012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Year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90685759"/>
        <c:crosses val="autoZero"/>
        <c:crossBetween val="midCat"/>
      </c:valAx>
      <c:valAx>
        <c:axId val="79068575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Inv. ECT Petitions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90691039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en-US" sz="2800" b="1" i="0" u="none" strike="noStrike" kern="1200" spc="0" baseline="0">
                <a:solidFill>
                  <a:schemeClr val="tx1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Forced Electroshock Petitions Filed by Farmington Regional District (2012-2024)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400" b="0" i="0" u="none" strike="noStrike" kern="1200" spc="0" baseline="0">
              <a:solidFill>
                <a:sysClr val="windowText" lastClr="000000">
                  <a:lumMod val="65000"/>
                  <a:lumOff val="35000"/>
                </a:sys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'CT SHOCK DATA + CALCS'!$A$26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tx1"/>
            </a:solidFill>
            <a:ln>
              <a:noFill/>
            </a:ln>
            <a:effectLst/>
          </c:spPr>
          <c:invertIfNegative val="0"/>
          <c:cat>
            <c:numRef>
              <c:f>'CT SHOCK DATA + CALCS'!$C$1:$O$1</c:f>
              <c:numCache>
                <c:formatCode>General</c:formatCode>
                <c:ptCount val="13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  <c:pt idx="12">
                  <c:v>2024</c:v>
                </c:pt>
              </c:numCache>
            </c:numRef>
          </c:cat>
          <c:val>
            <c:numRef>
              <c:f>'CT SHOCK DATA + CALCS'!$C$6:$O$6</c:f>
              <c:numCache>
                <c:formatCode>General</c:formatCode>
                <c:ptCount val="13"/>
                <c:pt idx="3">
                  <c:v>3</c:v>
                </c:pt>
                <c:pt idx="4">
                  <c:v>6</c:v>
                </c:pt>
                <c:pt idx="5">
                  <c:v>2</c:v>
                </c:pt>
                <c:pt idx="6">
                  <c:v>12</c:v>
                </c:pt>
                <c:pt idx="7">
                  <c:v>18</c:v>
                </c:pt>
                <c:pt idx="8">
                  <c:v>21</c:v>
                </c:pt>
                <c:pt idx="9">
                  <c:v>36</c:v>
                </c:pt>
                <c:pt idx="10">
                  <c:v>31</c:v>
                </c:pt>
                <c:pt idx="11">
                  <c:v>35</c:v>
                </c:pt>
                <c:pt idx="12">
                  <c:v>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2D9-4F0A-91C5-C79B8E8B76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90691039"/>
        <c:axId val="790685759"/>
      </c:barChart>
      <c:catAx>
        <c:axId val="790691039"/>
        <c:scaling>
          <c:orientation val="minMax"/>
        </c:scaling>
        <c:delete val="0"/>
        <c:axPos val="b"/>
        <c:majorGridlines>
          <c:spPr>
            <a:ln w="9525" cap="flat" cmpd="sng" algn="ctr">
              <a:noFill/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2800" b="1">
                    <a:solidFill>
                      <a:schemeClr val="tx1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Year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0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790685759"/>
        <c:crosses val="autoZero"/>
        <c:auto val="1"/>
        <c:lblAlgn val="ctr"/>
        <c:lblOffset val="100"/>
        <c:noMultiLvlLbl val="0"/>
      </c:catAx>
      <c:valAx>
        <c:axId val="790685759"/>
        <c:scaling>
          <c:orientation val="minMax"/>
          <c:max val="50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2800" b="1">
                    <a:solidFill>
                      <a:schemeClr val="tx1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Number of Petitions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790691039"/>
        <c:crosses val="autoZero"/>
        <c:crossBetween val="between"/>
        <c:majorUnit val="10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en-US" sz="2800" b="1" i="0" u="none" strike="noStrike" kern="1200" spc="0" baseline="0">
                <a:solidFill>
                  <a:schemeClr val="tx1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Forced Electroshock Petitions Filed in</a:t>
            </a:r>
            <a:br>
              <a:rPr lang="en-US" sz="2800" b="1" i="0" u="none" strike="noStrike" kern="1200" spc="0" baseline="0">
                <a:solidFill>
                  <a:schemeClr val="tx1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</a:br>
            <a:r>
              <a:rPr lang="en-US" sz="2800" b="1" i="0" u="none" strike="noStrike" kern="1200" spc="0" baseline="0">
                <a:solidFill>
                  <a:schemeClr val="tx1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Middletown Probate District (2012-2024)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400" b="0" i="0" u="none" strike="noStrike" kern="1200" spc="0" baseline="0">
              <a:solidFill>
                <a:sysClr val="windowText" lastClr="000000">
                  <a:lumMod val="65000"/>
                  <a:lumOff val="35000"/>
                </a:sys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'CT SHOCK DATA + CALCS'!$A$26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tx1"/>
            </a:solidFill>
            <a:ln>
              <a:noFill/>
            </a:ln>
            <a:effectLst/>
          </c:spPr>
          <c:invertIfNegative val="0"/>
          <c:cat>
            <c:numRef>
              <c:f>'CT SHOCK DATA + CALCS'!$C$1:$O$1</c:f>
              <c:numCache>
                <c:formatCode>General</c:formatCode>
                <c:ptCount val="13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  <c:pt idx="12">
                  <c:v>2024</c:v>
                </c:pt>
              </c:numCache>
            </c:numRef>
          </c:cat>
          <c:val>
            <c:numRef>
              <c:f>'CT SHOCK DATA + CALCS'!$C$10:$O$10</c:f>
              <c:numCache>
                <c:formatCode>General</c:formatCode>
                <c:ptCount val="13"/>
                <c:pt idx="3">
                  <c:v>54</c:v>
                </c:pt>
                <c:pt idx="4">
                  <c:v>78</c:v>
                </c:pt>
                <c:pt idx="5">
                  <c:v>64</c:v>
                </c:pt>
                <c:pt idx="6">
                  <c:v>55</c:v>
                </c:pt>
                <c:pt idx="7">
                  <c:v>38</c:v>
                </c:pt>
                <c:pt idx="8">
                  <c:v>33</c:v>
                </c:pt>
                <c:pt idx="9">
                  <c:v>49</c:v>
                </c:pt>
                <c:pt idx="10">
                  <c:v>64</c:v>
                </c:pt>
                <c:pt idx="11">
                  <c:v>55</c:v>
                </c:pt>
                <c:pt idx="12">
                  <c:v>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83D-4AED-9482-A8D2AED1D82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90691039"/>
        <c:axId val="790685759"/>
      </c:barChart>
      <c:catAx>
        <c:axId val="790691039"/>
        <c:scaling>
          <c:orientation val="minMax"/>
        </c:scaling>
        <c:delete val="0"/>
        <c:axPos val="b"/>
        <c:majorGridlines>
          <c:spPr>
            <a:ln w="9525" cap="flat" cmpd="sng" algn="ctr">
              <a:noFill/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2800" b="1">
                    <a:solidFill>
                      <a:schemeClr val="tx1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Year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0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790685759"/>
        <c:crosses val="autoZero"/>
        <c:auto val="1"/>
        <c:lblAlgn val="ctr"/>
        <c:lblOffset val="100"/>
        <c:noMultiLvlLbl val="0"/>
      </c:catAx>
      <c:valAx>
        <c:axId val="790685759"/>
        <c:scaling>
          <c:orientation val="minMax"/>
          <c:max val="100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2800" b="1">
                    <a:solidFill>
                      <a:schemeClr val="tx1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Number of Petitions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790691039"/>
        <c:crosses val="autoZero"/>
        <c:crossBetween val="between"/>
        <c:majorUnit val="10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en-US" sz="2800" b="1" i="0" u="none" strike="noStrike" kern="1200" spc="0" baseline="0">
                <a:solidFill>
                  <a:schemeClr val="tx1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Forced Electroshock Petitions Filed in</a:t>
            </a:r>
            <a:br>
              <a:rPr lang="en-US" sz="2800" b="1" i="0" u="none" strike="noStrike" kern="1200" spc="0" baseline="0">
                <a:solidFill>
                  <a:schemeClr val="tx1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</a:br>
            <a:r>
              <a:rPr lang="en-US" sz="2800" b="1" i="0" u="none" strike="noStrike" kern="1200" spc="0" baseline="0">
                <a:solidFill>
                  <a:schemeClr val="tx1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Non-Big-Four Probate Districts </a:t>
            </a:r>
            <a:br>
              <a:rPr lang="en-US" sz="2800" b="1" i="0" u="none" strike="noStrike" kern="1200" spc="0" baseline="0">
                <a:solidFill>
                  <a:schemeClr val="tx1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</a:br>
            <a:r>
              <a:rPr lang="en-US" sz="2800" b="1" i="0" u="none" strike="noStrike" kern="1200" spc="0" baseline="0">
                <a:solidFill>
                  <a:schemeClr val="tx1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(2012-2024)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400" b="0" i="0" u="none" strike="noStrike" kern="1200" spc="0" baseline="0">
              <a:solidFill>
                <a:sysClr val="windowText" lastClr="000000">
                  <a:lumMod val="65000"/>
                  <a:lumOff val="35000"/>
                </a:sys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'CT SHOCK DATA + CALCS'!$A$26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tx1"/>
            </a:solidFill>
            <a:ln>
              <a:noFill/>
            </a:ln>
            <a:effectLst/>
          </c:spPr>
          <c:invertIfNegative val="0"/>
          <c:cat>
            <c:numRef>
              <c:f>'CT SHOCK DATA + CALCS'!$C$1:$O$1</c:f>
              <c:numCache>
                <c:formatCode>General</c:formatCode>
                <c:ptCount val="13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  <c:pt idx="12">
                  <c:v>2024</c:v>
                </c:pt>
              </c:numCache>
            </c:numRef>
          </c:cat>
          <c:val>
            <c:numRef>
              <c:f>'CT SHOCK DATA + CALCS'!$C$34:$O$34</c:f>
              <c:numCache>
                <c:formatCode>General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3</c:v>
                </c:pt>
                <c:pt idx="3">
                  <c:v>14</c:v>
                </c:pt>
                <c:pt idx="4">
                  <c:v>14</c:v>
                </c:pt>
                <c:pt idx="5">
                  <c:v>18</c:v>
                </c:pt>
                <c:pt idx="6">
                  <c:v>7</c:v>
                </c:pt>
                <c:pt idx="7">
                  <c:v>20</c:v>
                </c:pt>
                <c:pt idx="8">
                  <c:v>21</c:v>
                </c:pt>
                <c:pt idx="9">
                  <c:v>33</c:v>
                </c:pt>
                <c:pt idx="10">
                  <c:v>44</c:v>
                </c:pt>
                <c:pt idx="11">
                  <c:v>35</c:v>
                </c:pt>
                <c:pt idx="12">
                  <c:v>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9A3-4CB8-A122-C18AAD2351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90691039"/>
        <c:axId val="790685759"/>
      </c:barChart>
      <c:catAx>
        <c:axId val="790691039"/>
        <c:scaling>
          <c:orientation val="minMax"/>
        </c:scaling>
        <c:delete val="0"/>
        <c:axPos val="b"/>
        <c:majorGridlines>
          <c:spPr>
            <a:ln w="9525" cap="flat" cmpd="sng" algn="ctr">
              <a:noFill/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2800" b="1">
                    <a:solidFill>
                      <a:schemeClr val="tx1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Year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0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790685759"/>
        <c:crosses val="autoZero"/>
        <c:auto val="1"/>
        <c:lblAlgn val="ctr"/>
        <c:lblOffset val="100"/>
        <c:noMultiLvlLbl val="0"/>
      </c:catAx>
      <c:valAx>
        <c:axId val="790685759"/>
        <c:scaling>
          <c:orientation val="minMax"/>
          <c:max val="50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2800" b="1">
                    <a:solidFill>
                      <a:schemeClr val="tx1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Number of Petitions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790691039"/>
        <c:crosses val="autoZero"/>
        <c:crossBetween val="between"/>
        <c:majorUnit val="10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en-US" sz="2800" b="1" i="0" u="none" strike="noStrike" kern="1200" spc="0" baseline="0">
                <a:solidFill>
                  <a:schemeClr val="tx1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Forced Electroshock Petitions Filed in</a:t>
            </a:r>
            <a:br>
              <a:rPr lang="en-US" sz="2800" b="1" i="0" u="none" strike="noStrike" kern="1200" spc="0" baseline="0">
                <a:solidFill>
                  <a:schemeClr val="tx1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</a:br>
            <a:r>
              <a:rPr lang="en-US" sz="2800" b="1" i="0" u="none" strike="noStrike" kern="1200" spc="0" baseline="0">
                <a:solidFill>
                  <a:schemeClr val="tx1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West Haven Probate District </a:t>
            </a:r>
            <a:br>
              <a:rPr lang="en-US" sz="2800" b="1" i="0" u="none" strike="noStrike" kern="1200" spc="0" baseline="0">
                <a:solidFill>
                  <a:schemeClr val="tx1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</a:br>
            <a:r>
              <a:rPr lang="en-US" sz="2800" b="1" i="0" u="none" strike="noStrike" kern="1200" spc="0" baseline="0">
                <a:solidFill>
                  <a:schemeClr val="tx1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(2012-2024)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400" b="0" i="0" u="none" strike="noStrike" kern="1200" spc="0" baseline="0">
              <a:solidFill>
                <a:sysClr val="windowText" lastClr="000000">
                  <a:lumMod val="65000"/>
                  <a:lumOff val="35000"/>
                </a:sys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'CT SHOCK DATA + CALCS'!$A$26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tx1"/>
            </a:solidFill>
            <a:ln>
              <a:noFill/>
            </a:ln>
            <a:effectLst/>
          </c:spPr>
          <c:invertIfNegative val="0"/>
          <c:cat>
            <c:numRef>
              <c:f>'CT SHOCK DATA + CALCS'!$C$1:$O$1</c:f>
              <c:numCache>
                <c:formatCode>General</c:formatCode>
                <c:ptCount val="13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  <c:pt idx="12">
                  <c:v>2024</c:v>
                </c:pt>
              </c:numCache>
            </c:numRef>
          </c:cat>
          <c:val>
            <c:numRef>
              <c:f>'CT SHOCK DATA + CALCS'!$C$20:$O$20</c:f>
              <c:numCache>
                <c:formatCode>General</c:formatCode>
                <c:ptCount val="13"/>
                <c:pt idx="3">
                  <c:v>1</c:v>
                </c:pt>
                <c:pt idx="5">
                  <c:v>1</c:v>
                </c:pt>
                <c:pt idx="8">
                  <c:v>5</c:v>
                </c:pt>
                <c:pt idx="9">
                  <c:v>11</c:v>
                </c:pt>
                <c:pt idx="10">
                  <c:v>21</c:v>
                </c:pt>
                <c:pt idx="11">
                  <c:v>10</c:v>
                </c:pt>
                <c:pt idx="12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E18-4023-8CD4-CAC206C0D2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90691039"/>
        <c:axId val="790685759"/>
      </c:barChart>
      <c:catAx>
        <c:axId val="790691039"/>
        <c:scaling>
          <c:orientation val="minMax"/>
        </c:scaling>
        <c:delete val="0"/>
        <c:axPos val="b"/>
        <c:majorGridlines>
          <c:spPr>
            <a:ln w="9525" cap="flat" cmpd="sng" algn="ctr">
              <a:noFill/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2800" b="1">
                    <a:solidFill>
                      <a:schemeClr val="tx1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Year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0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790685759"/>
        <c:crosses val="autoZero"/>
        <c:auto val="1"/>
        <c:lblAlgn val="ctr"/>
        <c:lblOffset val="100"/>
        <c:noMultiLvlLbl val="0"/>
      </c:catAx>
      <c:valAx>
        <c:axId val="790685759"/>
        <c:scaling>
          <c:orientation val="minMax"/>
          <c:max val="50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2800" b="1">
                    <a:solidFill>
                      <a:schemeClr val="tx1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Number of Petitions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790691039"/>
        <c:crosses val="autoZero"/>
        <c:crossBetween val="between"/>
        <c:majorUnit val="10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en-US" sz="2800" b="1" i="0" u="none" strike="noStrike" kern="1200" spc="0" baseline="0">
                <a:solidFill>
                  <a:schemeClr val="tx1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Forced Electroshock Petitions Filed in</a:t>
            </a:r>
            <a:br>
              <a:rPr lang="en-US" sz="2800" b="1" i="0" u="none" strike="noStrike" kern="1200" spc="0" baseline="0">
                <a:solidFill>
                  <a:schemeClr val="tx1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</a:br>
            <a:r>
              <a:rPr lang="en-US" sz="2800" b="1" i="0" u="none" strike="noStrike" kern="1200" spc="0" baseline="0">
                <a:solidFill>
                  <a:schemeClr val="tx1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Danbury Probate District </a:t>
            </a:r>
            <a:br>
              <a:rPr lang="en-US" sz="2800" b="1" i="0" u="none" strike="noStrike" kern="1200" spc="0" baseline="0">
                <a:solidFill>
                  <a:schemeClr val="tx1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</a:br>
            <a:r>
              <a:rPr lang="en-US" sz="2800" b="1" i="0" u="none" strike="noStrike" kern="1200" spc="0" baseline="0">
                <a:solidFill>
                  <a:schemeClr val="tx1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(2012-2024)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400" b="0" i="0" u="none" strike="noStrike" kern="1200" spc="0" baseline="0">
              <a:solidFill>
                <a:sysClr val="windowText" lastClr="000000">
                  <a:lumMod val="65000"/>
                  <a:lumOff val="35000"/>
                </a:sys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'CT SHOCK DATA + CALCS'!$A$26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tx1"/>
            </a:solidFill>
            <a:ln>
              <a:noFill/>
            </a:ln>
            <a:effectLst/>
          </c:spPr>
          <c:invertIfNegative val="0"/>
          <c:cat>
            <c:numRef>
              <c:f>'CT SHOCK DATA + CALCS'!$C$1:$O$1</c:f>
              <c:numCache>
                <c:formatCode>General</c:formatCode>
                <c:ptCount val="13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  <c:pt idx="12">
                  <c:v>2024</c:v>
                </c:pt>
              </c:numCache>
            </c:numRef>
          </c:cat>
          <c:val>
            <c:numRef>
              <c:f>'CT SHOCK DATA + CALCS'!$C$21:$O$21</c:f>
              <c:numCache>
                <c:formatCode>General</c:formatCode>
                <c:ptCount val="13"/>
                <c:pt idx="3">
                  <c:v>4</c:v>
                </c:pt>
                <c:pt idx="4">
                  <c:v>9</c:v>
                </c:pt>
                <c:pt idx="5">
                  <c:v>8</c:v>
                </c:pt>
                <c:pt idx="6">
                  <c:v>2</c:v>
                </c:pt>
                <c:pt idx="7">
                  <c:v>6</c:v>
                </c:pt>
                <c:pt idx="8">
                  <c:v>6</c:v>
                </c:pt>
                <c:pt idx="9">
                  <c:v>10</c:v>
                </c:pt>
                <c:pt idx="10">
                  <c:v>7</c:v>
                </c:pt>
                <c:pt idx="11">
                  <c:v>10</c:v>
                </c:pt>
                <c:pt idx="12">
                  <c:v>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B31-48D1-8C3B-4000680E83E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90691039"/>
        <c:axId val="790685759"/>
      </c:barChart>
      <c:catAx>
        <c:axId val="790691039"/>
        <c:scaling>
          <c:orientation val="minMax"/>
        </c:scaling>
        <c:delete val="0"/>
        <c:axPos val="b"/>
        <c:majorGridlines>
          <c:spPr>
            <a:ln w="9525" cap="flat" cmpd="sng" algn="ctr">
              <a:noFill/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2800" b="1">
                    <a:solidFill>
                      <a:schemeClr val="tx1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Year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0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790685759"/>
        <c:crosses val="autoZero"/>
        <c:auto val="1"/>
        <c:lblAlgn val="ctr"/>
        <c:lblOffset val="100"/>
        <c:noMultiLvlLbl val="0"/>
      </c:catAx>
      <c:valAx>
        <c:axId val="790685759"/>
        <c:scaling>
          <c:orientation val="minMax"/>
          <c:max val="50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2800" b="1">
                    <a:solidFill>
                      <a:schemeClr val="tx1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Number of Petitions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790691039"/>
        <c:crosses val="autoZero"/>
        <c:crossBetween val="between"/>
        <c:majorUnit val="10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en-US" sz="2800" b="1" i="0" u="none" strike="noStrike" kern="1200" spc="0" baseline="0">
                <a:solidFill>
                  <a:schemeClr val="tx1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Forced Electroshock Petitions Filed in</a:t>
            </a:r>
            <a:br>
              <a:rPr lang="en-US" sz="2800" b="1" i="0" u="none" strike="noStrike" kern="1200" spc="0" baseline="0">
                <a:solidFill>
                  <a:schemeClr val="tx1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</a:br>
            <a:r>
              <a:rPr lang="en-US" sz="2800" b="1" i="0" u="none" strike="noStrike" kern="1200" spc="0" baseline="0">
                <a:solidFill>
                  <a:schemeClr val="tx1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Bridgeport Probate District </a:t>
            </a:r>
            <a:br>
              <a:rPr lang="en-US" sz="2800" b="1" i="0" u="none" strike="noStrike" kern="1200" spc="0" baseline="0">
                <a:solidFill>
                  <a:schemeClr val="tx1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</a:br>
            <a:r>
              <a:rPr lang="en-US" sz="2800" b="1" i="0" u="none" strike="noStrike" kern="1200" spc="0" baseline="0">
                <a:solidFill>
                  <a:schemeClr val="tx1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(2012-2024)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400" b="0" i="0" u="none" strike="noStrike" kern="1200" spc="0" baseline="0">
              <a:solidFill>
                <a:sysClr val="windowText" lastClr="000000">
                  <a:lumMod val="65000"/>
                  <a:lumOff val="35000"/>
                </a:sys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'CT SHOCK DATA + CALCS'!$A$26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tx1"/>
            </a:solidFill>
            <a:ln>
              <a:noFill/>
            </a:ln>
            <a:effectLst/>
          </c:spPr>
          <c:invertIfNegative val="0"/>
          <c:cat>
            <c:numRef>
              <c:f>'CT SHOCK DATA + CALCS'!$C$1:$O$1</c:f>
              <c:numCache>
                <c:formatCode>General</c:formatCode>
                <c:ptCount val="13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  <c:pt idx="12">
                  <c:v>2024</c:v>
                </c:pt>
              </c:numCache>
            </c:numRef>
          </c:cat>
          <c:val>
            <c:numRef>
              <c:f>'CT SHOCK DATA + CALCS'!$C$22:$O$22</c:f>
              <c:numCache>
                <c:formatCode>General</c:formatCode>
                <c:ptCount val="13"/>
                <c:pt idx="5">
                  <c:v>2</c:v>
                </c:pt>
                <c:pt idx="6">
                  <c:v>2</c:v>
                </c:pt>
                <c:pt idx="7">
                  <c:v>2</c:v>
                </c:pt>
                <c:pt idx="8">
                  <c:v>2</c:v>
                </c:pt>
                <c:pt idx="9">
                  <c:v>4</c:v>
                </c:pt>
                <c:pt idx="10">
                  <c:v>8</c:v>
                </c:pt>
                <c:pt idx="11">
                  <c:v>8</c:v>
                </c:pt>
                <c:pt idx="12">
                  <c:v>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E26-4BD8-9544-FFE876296D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90691039"/>
        <c:axId val="790685759"/>
      </c:barChart>
      <c:catAx>
        <c:axId val="790691039"/>
        <c:scaling>
          <c:orientation val="minMax"/>
        </c:scaling>
        <c:delete val="0"/>
        <c:axPos val="b"/>
        <c:majorGridlines>
          <c:spPr>
            <a:ln w="9525" cap="flat" cmpd="sng" algn="ctr">
              <a:noFill/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2800" b="1">
                    <a:solidFill>
                      <a:schemeClr val="tx1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Year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0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790685759"/>
        <c:crosses val="autoZero"/>
        <c:auto val="1"/>
        <c:lblAlgn val="ctr"/>
        <c:lblOffset val="100"/>
        <c:noMultiLvlLbl val="0"/>
      </c:catAx>
      <c:valAx>
        <c:axId val="790685759"/>
        <c:scaling>
          <c:orientation val="minMax"/>
          <c:max val="50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2800" b="1">
                    <a:solidFill>
                      <a:schemeClr val="tx1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Number of Petitions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790691039"/>
        <c:crosses val="autoZero"/>
        <c:crossBetween val="between"/>
        <c:majorUnit val="10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en-US" sz="2800" b="1" i="0" u="none" strike="noStrike" kern="1200" spc="0" baseline="0">
                <a:solidFill>
                  <a:schemeClr val="tx1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Forced Electroshock Petitions Filed in</a:t>
            </a:r>
            <a:br>
              <a:rPr lang="en-US" sz="2800" b="1" i="0" u="none" strike="noStrike" kern="1200" spc="0" baseline="0">
                <a:solidFill>
                  <a:schemeClr val="tx1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</a:br>
            <a:r>
              <a:rPr lang="en-US" sz="2800" b="1" i="0" u="none" strike="noStrike" kern="1200" spc="0" baseline="0">
                <a:solidFill>
                  <a:schemeClr val="tx1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Tolland-Mansfield Probate District </a:t>
            </a:r>
            <a:br>
              <a:rPr lang="en-US" sz="2800" b="1" i="0" u="none" strike="noStrike" kern="1200" spc="0" baseline="0">
                <a:solidFill>
                  <a:schemeClr val="tx1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</a:br>
            <a:r>
              <a:rPr lang="en-US" sz="2800" b="1" i="0" u="none" strike="noStrike" kern="1200" spc="0" baseline="0">
                <a:solidFill>
                  <a:schemeClr val="tx1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(2012-2024)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400" b="0" i="0" u="none" strike="noStrike" kern="1200" spc="0" baseline="0">
              <a:solidFill>
                <a:sysClr val="windowText" lastClr="000000">
                  <a:lumMod val="65000"/>
                  <a:lumOff val="35000"/>
                </a:sys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'CT SHOCK DATA + CALCS'!$A$26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tx1"/>
            </a:solidFill>
            <a:ln>
              <a:noFill/>
            </a:ln>
            <a:effectLst/>
          </c:spPr>
          <c:invertIfNegative val="0"/>
          <c:cat>
            <c:numRef>
              <c:f>'CT SHOCK DATA + CALCS'!$C$1:$O$1</c:f>
              <c:numCache>
                <c:formatCode>General</c:formatCode>
                <c:ptCount val="13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  <c:pt idx="12">
                  <c:v>2024</c:v>
                </c:pt>
              </c:numCache>
            </c:numRef>
          </c:cat>
          <c:val>
            <c:numRef>
              <c:f>'CT SHOCK DATA + CALCS'!$C$14:$O$14</c:f>
              <c:numCache>
                <c:formatCode>General</c:formatCode>
                <c:ptCount val="13"/>
                <c:pt idx="7">
                  <c:v>1</c:v>
                </c:pt>
                <c:pt idx="8">
                  <c:v>3</c:v>
                </c:pt>
                <c:pt idx="9">
                  <c:v>1</c:v>
                </c:pt>
                <c:pt idx="10">
                  <c:v>2</c:v>
                </c:pt>
                <c:pt idx="11">
                  <c:v>1</c:v>
                </c:pt>
                <c:pt idx="12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587-4D3E-86CB-7F66A526D1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90691039"/>
        <c:axId val="790685759"/>
      </c:barChart>
      <c:catAx>
        <c:axId val="790691039"/>
        <c:scaling>
          <c:orientation val="minMax"/>
        </c:scaling>
        <c:delete val="0"/>
        <c:axPos val="b"/>
        <c:majorGridlines>
          <c:spPr>
            <a:ln w="9525" cap="flat" cmpd="sng" algn="ctr">
              <a:noFill/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2800" b="1">
                    <a:solidFill>
                      <a:schemeClr val="tx1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Year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0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790685759"/>
        <c:crosses val="autoZero"/>
        <c:auto val="1"/>
        <c:lblAlgn val="ctr"/>
        <c:lblOffset val="100"/>
        <c:noMultiLvlLbl val="0"/>
      </c:catAx>
      <c:valAx>
        <c:axId val="790685759"/>
        <c:scaling>
          <c:orientation val="minMax"/>
          <c:max val="50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2800" b="1">
                    <a:solidFill>
                      <a:schemeClr val="tx1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Number of Petitions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790691039"/>
        <c:crosses val="autoZero"/>
        <c:crossBetween val="between"/>
        <c:majorUnit val="10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en-US" sz="2800" b="1" i="0" u="none" strike="noStrike" kern="1200" spc="0" baseline="0">
                <a:solidFill>
                  <a:schemeClr val="tx1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Number of Probate Districts Filing Forced Electroshock Petitions in Connecticut (2012-2024)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400" b="0" i="0" u="none" strike="noStrike" kern="1200" spc="0" baseline="0">
              <a:solidFill>
                <a:sysClr val="windowText" lastClr="000000">
                  <a:lumMod val="65000"/>
                  <a:lumOff val="35000"/>
                </a:sys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'CT SHOCK DATA + CALCS'!$A$26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tx1">
                <a:lumMod val="95000"/>
                <a:lumOff val="5000"/>
              </a:schemeClr>
            </a:solidFill>
            <a:ln>
              <a:noFill/>
            </a:ln>
            <a:effectLst/>
          </c:spPr>
          <c:invertIfNegative val="0"/>
          <c:cat>
            <c:numRef>
              <c:f>'CT SHOCK DATA + CALCS'!$C$1:$O$1</c:f>
              <c:numCache>
                <c:formatCode>General</c:formatCode>
                <c:ptCount val="13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  <c:pt idx="12">
                  <c:v>2024</c:v>
                </c:pt>
              </c:numCache>
            </c:numRef>
          </c:cat>
          <c:val>
            <c:numRef>
              <c:f>'CT SHOCK DATA + CALCS'!$Z$26:$AL$26</c:f>
              <c:numCache>
                <c:formatCode>General</c:formatCode>
                <c:ptCount val="13"/>
                <c:pt idx="0">
                  <c:v>1</c:v>
                </c:pt>
                <c:pt idx="1">
                  <c:v>1</c:v>
                </c:pt>
                <c:pt idx="2">
                  <c:v>3</c:v>
                </c:pt>
                <c:pt idx="3">
                  <c:v>10</c:v>
                </c:pt>
                <c:pt idx="4">
                  <c:v>8</c:v>
                </c:pt>
                <c:pt idx="5">
                  <c:v>11</c:v>
                </c:pt>
                <c:pt idx="6">
                  <c:v>8</c:v>
                </c:pt>
                <c:pt idx="7">
                  <c:v>13</c:v>
                </c:pt>
                <c:pt idx="8">
                  <c:v>10</c:v>
                </c:pt>
                <c:pt idx="9">
                  <c:v>12</c:v>
                </c:pt>
                <c:pt idx="10">
                  <c:v>14</c:v>
                </c:pt>
                <c:pt idx="11">
                  <c:v>13</c:v>
                </c:pt>
                <c:pt idx="12">
                  <c:v>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B56-449E-8605-79F56382D4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90691039"/>
        <c:axId val="790685759"/>
      </c:barChart>
      <c:catAx>
        <c:axId val="790691039"/>
        <c:scaling>
          <c:orientation val="minMax"/>
        </c:scaling>
        <c:delete val="0"/>
        <c:axPos val="b"/>
        <c:majorGridlines>
          <c:spPr>
            <a:ln w="9525" cap="flat" cmpd="sng" algn="ctr">
              <a:noFill/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2800" b="1">
                    <a:solidFill>
                      <a:schemeClr val="tx1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Year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0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790685759"/>
        <c:crosses val="autoZero"/>
        <c:auto val="1"/>
        <c:lblAlgn val="ctr"/>
        <c:lblOffset val="100"/>
        <c:noMultiLvlLbl val="0"/>
      </c:catAx>
      <c:valAx>
        <c:axId val="790685759"/>
        <c:scaling>
          <c:orientation val="minMax"/>
          <c:max val="25"/>
          <c:min val="0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2800" b="1">
                    <a:solidFill>
                      <a:schemeClr val="tx1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Number of Districts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790691039"/>
        <c:crosses val="autoZero"/>
        <c:crossBetween val="between"/>
        <c:majorUnit val="5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en-US" sz="2800" b="1" i="0" u="none" strike="noStrike" kern="1200" spc="0" baseline="0">
                <a:solidFill>
                  <a:schemeClr val="tx1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Number of Probate Districts Filing Forced Electroshock Petitions in Connecticut (2012-2024)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400" b="0" i="0" u="none" strike="noStrike" kern="1200" spc="0" baseline="0">
              <a:solidFill>
                <a:sysClr val="windowText" lastClr="000000">
                  <a:lumMod val="65000"/>
                  <a:lumOff val="35000"/>
                </a:sys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'CT SHOCK DATA + CALCS'!$A$26</c:f>
              <c:strCache>
                <c:ptCount val="1"/>
                <c:pt idx="0">
                  <c:v>TOTAL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diamond"/>
            <c:size val="14"/>
            <c:spPr>
              <a:solidFill>
                <a:schemeClr val="tx1"/>
              </a:solidFill>
              <a:ln w="9525">
                <a:noFill/>
              </a:ln>
              <a:effectLst/>
            </c:spPr>
          </c:marker>
          <c:xVal>
            <c:numRef>
              <c:f>'CT SHOCK DATA + CALCS'!$C$1:$O$1</c:f>
              <c:numCache>
                <c:formatCode>General</c:formatCode>
                <c:ptCount val="13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  <c:pt idx="12">
                  <c:v>2024</c:v>
                </c:pt>
              </c:numCache>
            </c:numRef>
          </c:xVal>
          <c:yVal>
            <c:numRef>
              <c:f>'CT SHOCK DATA + CALCS'!$Z$26:$AL$26</c:f>
              <c:numCache>
                <c:formatCode>General</c:formatCode>
                <c:ptCount val="13"/>
                <c:pt idx="0">
                  <c:v>1</c:v>
                </c:pt>
                <c:pt idx="1">
                  <c:v>1</c:v>
                </c:pt>
                <c:pt idx="2">
                  <c:v>3</c:v>
                </c:pt>
                <c:pt idx="3">
                  <c:v>10</c:v>
                </c:pt>
                <c:pt idx="4">
                  <c:v>8</c:v>
                </c:pt>
                <c:pt idx="5">
                  <c:v>11</c:v>
                </c:pt>
                <c:pt idx="6">
                  <c:v>8</c:v>
                </c:pt>
                <c:pt idx="7">
                  <c:v>13</c:v>
                </c:pt>
                <c:pt idx="8">
                  <c:v>10</c:v>
                </c:pt>
                <c:pt idx="9">
                  <c:v>12</c:v>
                </c:pt>
                <c:pt idx="10">
                  <c:v>14</c:v>
                </c:pt>
                <c:pt idx="11">
                  <c:v>13</c:v>
                </c:pt>
                <c:pt idx="12">
                  <c:v>17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00E-44CC-9134-9CEE52D7E9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90691039"/>
        <c:axId val="790685759"/>
      </c:scatterChart>
      <c:valAx>
        <c:axId val="790691039"/>
        <c:scaling>
          <c:orientation val="minMax"/>
          <c:max val="2024"/>
          <c:min val="2012"/>
        </c:scaling>
        <c:delete val="0"/>
        <c:axPos val="b"/>
        <c:majorGridlines>
          <c:spPr>
            <a:ln w="9525" cap="flat" cmpd="sng" algn="ctr">
              <a:noFill/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2800" b="1">
                    <a:solidFill>
                      <a:schemeClr val="tx1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Year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0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790685759"/>
        <c:crosses val="autoZero"/>
        <c:crossBetween val="midCat"/>
      </c:valAx>
      <c:valAx>
        <c:axId val="790685759"/>
        <c:scaling>
          <c:orientation val="minMax"/>
          <c:max val="25"/>
          <c:min val="0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2800" b="1">
                    <a:solidFill>
                      <a:schemeClr val="tx1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Number of Districts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790691039"/>
        <c:crosses val="autoZero"/>
        <c:crossBetween val="midCat"/>
        <c:majorUnit val="5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en-US" sz="2800" b="1" i="0" u="none" strike="noStrike" kern="1200" spc="0" baseline="0">
                <a:solidFill>
                  <a:schemeClr val="tx1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Number of Probate Districts Filing Forced Electroshock Petitions in Connecticut </a:t>
            </a:r>
            <a:br>
              <a:rPr lang="en-US" sz="2800" b="1" i="0" u="none" strike="noStrike" kern="1200" spc="0" baseline="0">
                <a:solidFill>
                  <a:schemeClr val="tx1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</a:br>
            <a:r>
              <a:rPr lang="en-US" sz="2800" b="1" i="0" u="none" strike="noStrike" kern="1200" spc="0" baseline="0">
                <a:solidFill>
                  <a:schemeClr val="tx1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(2016-2024)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400" b="0" i="0" u="none" strike="noStrike" kern="1200" spc="0" baseline="0">
              <a:solidFill>
                <a:sysClr val="windowText" lastClr="000000">
                  <a:lumMod val="65000"/>
                  <a:lumOff val="35000"/>
                </a:sys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'CT SHOCK DATA + CALCS'!$A$26</c:f>
              <c:strCache>
                <c:ptCount val="1"/>
                <c:pt idx="0">
                  <c:v>TOTAL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diamond"/>
            <c:size val="14"/>
            <c:spPr>
              <a:solidFill>
                <a:schemeClr val="tx1"/>
              </a:solidFill>
              <a:ln w="9525">
                <a:noFill/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25400" cap="rnd">
                <a:solidFill>
                  <a:schemeClr val="tx1"/>
                </a:solidFill>
                <a:prstDash val="solid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17004282619129032"/>
                  <c:y val="-0.13095637192288595"/>
                </c:manualLayout>
              </c:layout>
              <c:tx>
                <c:rich>
                  <a:bodyPr rot="0" spcFirstLastPara="1" vertOverflow="ellipsis" vert="horz" wrap="square" anchor="ctr" anchorCtr="1"/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65000"/>
                            <a:lumOff val="3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sz="1600" baseline="0">
                        <a:latin typeface="+mn-lt"/>
                      </a:rPr>
                      <a:t>y = 0.8833x - 1772.6</a:t>
                    </a:r>
                    <a:br>
                      <a:rPr lang="en-US" sz="1600" baseline="0">
                        <a:latin typeface="+mn-lt"/>
                      </a:rPr>
                    </a:br>
                    <a:r>
                      <a:rPr lang="en-US" sz="1600" baseline="0">
                        <a:latin typeface="+mn-lt"/>
                      </a:rPr>
                      <a:t>R² = 0.693</a:t>
                    </a:r>
                    <a:endParaRPr lang="en-US" sz="1600">
                      <a:latin typeface="+mn-lt"/>
                    </a:endParaRPr>
                  </a:p>
                </c:rich>
              </c:tx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'CT SHOCK DATA + CALCS'!$AD$1:$AL$1</c:f>
              <c:numCache>
                <c:formatCode>General</c:formatCode>
                <c:ptCount val="9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</c:v>
                </c:pt>
                <c:pt idx="8">
                  <c:v>2024</c:v>
                </c:pt>
              </c:numCache>
            </c:numRef>
          </c:xVal>
          <c:yVal>
            <c:numRef>
              <c:f>'CT SHOCK DATA + CALCS'!$AD$26:$AL$26</c:f>
              <c:numCache>
                <c:formatCode>General</c:formatCode>
                <c:ptCount val="9"/>
                <c:pt idx="0">
                  <c:v>8</c:v>
                </c:pt>
                <c:pt idx="1">
                  <c:v>11</c:v>
                </c:pt>
                <c:pt idx="2">
                  <c:v>8</c:v>
                </c:pt>
                <c:pt idx="3">
                  <c:v>13</c:v>
                </c:pt>
                <c:pt idx="4">
                  <c:v>10</c:v>
                </c:pt>
                <c:pt idx="5">
                  <c:v>12</c:v>
                </c:pt>
                <c:pt idx="6">
                  <c:v>14</c:v>
                </c:pt>
                <c:pt idx="7">
                  <c:v>13</c:v>
                </c:pt>
                <c:pt idx="8">
                  <c:v>17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644F-4E37-A717-DADA21758B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90691039"/>
        <c:axId val="790685759"/>
      </c:scatterChart>
      <c:valAx>
        <c:axId val="790691039"/>
        <c:scaling>
          <c:orientation val="minMax"/>
          <c:max val="2024"/>
          <c:min val="2016"/>
        </c:scaling>
        <c:delete val="0"/>
        <c:axPos val="b"/>
        <c:majorGridlines>
          <c:spPr>
            <a:ln w="9525" cap="flat" cmpd="sng" algn="ctr">
              <a:noFill/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2800" b="1">
                    <a:solidFill>
                      <a:schemeClr val="tx1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Year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0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790685759"/>
        <c:crosses val="autoZero"/>
        <c:crossBetween val="midCat"/>
      </c:valAx>
      <c:valAx>
        <c:axId val="790685759"/>
        <c:scaling>
          <c:orientation val="minMax"/>
          <c:max val="25"/>
          <c:min val="0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2800" b="1">
                    <a:solidFill>
                      <a:schemeClr val="tx1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Number of Districts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790691039"/>
        <c:crosses val="autoZero"/>
        <c:crossBetween val="midCat"/>
        <c:majorUnit val="5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en-US" sz="2800" b="1" i="0" u="none" strike="noStrike" kern="1200" spc="0" baseline="0">
                <a:solidFill>
                  <a:schemeClr val="tx1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Forced Electroshock Petitions Filed in</a:t>
            </a:r>
            <a:br>
              <a:rPr lang="en-US" sz="2800" b="1" i="0" u="none" strike="noStrike" kern="1200" spc="0" baseline="0">
                <a:solidFill>
                  <a:schemeClr val="tx1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</a:br>
            <a:r>
              <a:rPr lang="en-US" sz="2800" b="1" i="0" u="none" strike="noStrike" kern="1200" spc="0" baseline="0">
                <a:solidFill>
                  <a:schemeClr val="tx1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Bridgeport Probate District (2012-2024)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400" b="0" i="0" u="none" strike="noStrike" kern="1200" spc="0" baseline="0">
              <a:solidFill>
                <a:sysClr val="windowText" lastClr="000000">
                  <a:lumMod val="65000"/>
                  <a:lumOff val="35000"/>
                </a:sys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'CT SHOCK DATA + CALCS'!$A$26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tx1"/>
            </a:solidFill>
            <a:ln>
              <a:noFill/>
            </a:ln>
            <a:effectLst/>
          </c:spPr>
          <c:invertIfNegative val="0"/>
          <c:cat>
            <c:numRef>
              <c:f>'CT SHOCK DATA + CALCS'!$C$1:$O$1</c:f>
              <c:numCache>
                <c:formatCode>General</c:formatCode>
                <c:ptCount val="13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  <c:pt idx="12">
                  <c:v>2024</c:v>
                </c:pt>
              </c:numCache>
            </c:numRef>
          </c:cat>
          <c:val>
            <c:numRef>
              <c:f>'CT SHOCK DATA + CALCS'!$C$22:$O$22</c:f>
              <c:numCache>
                <c:formatCode>General</c:formatCode>
                <c:ptCount val="13"/>
                <c:pt idx="5">
                  <c:v>2</c:v>
                </c:pt>
                <c:pt idx="6">
                  <c:v>2</c:v>
                </c:pt>
                <c:pt idx="7">
                  <c:v>2</c:v>
                </c:pt>
                <c:pt idx="8">
                  <c:v>2</c:v>
                </c:pt>
                <c:pt idx="9">
                  <c:v>4</c:v>
                </c:pt>
                <c:pt idx="10">
                  <c:v>8</c:v>
                </c:pt>
                <c:pt idx="11">
                  <c:v>8</c:v>
                </c:pt>
                <c:pt idx="12">
                  <c:v>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CAA-4FE1-91E0-CC501898DB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90691039"/>
        <c:axId val="790685759"/>
      </c:barChart>
      <c:catAx>
        <c:axId val="790691039"/>
        <c:scaling>
          <c:orientation val="minMax"/>
        </c:scaling>
        <c:delete val="0"/>
        <c:axPos val="b"/>
        <c:majorGridlines>
          <c:spPr>
            <a:ln w="9525" cap="flat" cmpd="sng" algn="ctr">
              <a:noFill/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2800" b="1">
                    <a:solidFill>
                      <a:schemeClr val="tx1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Year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0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790685759"/>
        <c:crosses val="autoZero"/>
        <c:auto val="1"/>
        <c:lblAlgn val="ctr"/>
        <c:lblOffset val="100"/>
        <c:noMultiLvlLbl val="0"/>
      </c:catAx>
      <c:valAx>
        <c:axId val="790685759"/>
        <c:scaling>
          <c:orientation val="minMax"/>
          <c:max val="50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2800" b="1">
                    <a:solidFill>
                      <a:schemeClr val="tx1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Number of Petitions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790691039"/>
        <c:crosses val="autoZero"/>
        <c:crossBetween val="between"/>
        <c:majorUnit val="10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en-US" sz="2800" b="1" i="0" u="none" strike="noStrike" kern="1200" spc="0" baseline="0">
                <a:solidFill>
                  <a:schemeClr val="tx1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Number of Probate Districts Filing Forced Electroshock Petitions in Connecticut (2012-2024)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400" b="0" i="0" u="none" strike="noStrike" kern="1200" spc="0" baseline="0">
              <a:solidFill>
                <a:sysClr val="windowText" lastClr="000000">
                  <a:lumMod val="65000"/>
                  <a:lumOff val="35000"/>
                </a:sys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'CT SHOCK DATA + CALCS'!$A$26</c:f>
              <c:strCache>
                <c:ptCount val="1"/>
                <c:pt idx="0">
                  <c:v>TOTAL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diamond"/>
            <c:size val="14"/>
            <c:spPr>
              <a:solidFill>
                <a:schemeClr val="tx1"/>
              </a:solidFill>
              <a:ln w="9525">
                <a:noFill/>
              </a:ln>
              <a:effectLst/>
            </c:spPr>
          </c:marker>
          <c:xVal>
            <c:numRef>
              <c:f>'CT SHOCK DATA + CALCS'!$C$1:$O$1</c:f>
              <c:numCache>
                <c:formatCode>General</c:formatCode>
                <c:ptCount val="13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  <c:pt idx="12">
                  <c:v>2024</c:v>
                </c:pt>
              </c:numCache>
            </c:numRef>
          </c:xVal>
          <c:yVal>
            <c:numRef>
              <c:f>'CT SHOCK DATA + CALCS'!$Z$26:$AL$26</c:f>
              <c:numCache>
                <c:formatCode>General</c:formatCode>
                <c:ptCount val="13"/>
                <c:pt idx="0">
                  <c:v>1</c:v>
                </c:pt>
                <c:pt idx="1">
                  <c:v>1</c:v>
                </c:pt>
                <c:pt idx="2">
                  <c:v>3</c:v>
                </c:pt>
                <c:pt idx="3">
                  <c:v>10</c:v>
                </c:pt>
                <c:pt idx="4">
                  <c:v>8</c:v>
                </c:pt>
                <c:pt idx="5">
                  <c:v>11</c:v>
                </c:pt>
                <c:pt idx="6">
                  <c:v>8</c:v>
                </c:pt>
                <c:pt idx="7">
                  <c:v>13</c:v>
                </c:pt>
                <c:pt idx="8">
                  <c:v>10</c:v>
                </c:pt>
                <c:pt idx="9">
                  <c:v>12</c:v>
                </c:pt>
                <c:pt idx="10">
                  <c:v>14</c:v>
                </c:pt>
                <c:pt idx="11">
                  <c:v>13</c:v>
                </c:pt>
                <c:pt idx="12">
                  <c:v>17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063D-40B1-B7E7-48F3C417BC0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90691039"/>
        <c:axId val="790685759"/>
      </c:scatterChart>
      <c:valAx>
        <c:axId val="790691039"/>
        <c:scaling>
          <c:orientation val="minMax"/>
          <c:max val="2024"/>
          <c:min val="2012"/>
        </c:scaling>
        <c:delete val="0"/>
        <c:axPos val="b"/>
        <c:majorGridlines>
          <c:spPr>
            <a:ln w="9525" cap="flat" cmpd="sng" algn="ctr">
              <a:noFill/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2800" b="1">
                    <a:solidFill>
                      <a:schemeClr val="tx1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Year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0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790685759"/>
        <c:crosses val="autoZero"/>
        <c:crossBetween val="midCat"/>
      </c:valAx>
      <c:valAx>
        <c:axId val="790685759"/>
        <c:scaling>
          <c:orientation val="minMax"/>
          <c:max val="25"/>
          <c:min val="0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2800" b="1">
                    <a:solidFill>
                      <a:schemeClr val="tx1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Number of Districts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790691039"/>
        <c:crosses val="autoZero"/>
        <c:crossBetween val="midCat"/>
        <c:majorUnit val="5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en-US" sz="2800" b="1" i="0" u="none" strike="noStrike" kern="1200" spc="0" baseline="0">
                <a:solidFill>
                  <a:schemeClr val="tx1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Cumulative: </a:t>
            </a:r>
            <a:br>
              <a:rPr lang="en-US" sz="2800" b="1" i="0" u="none" strike="noStrike" kern="1200" spc="0" baseline="0">
                <a:solidFill>
                  <a:schemeClr val="tx1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</a:br>
            <a:r>
              <a:rPr lang="en-US" sz="2800" b="1" i="0" u="none" strike="noStrike" kern="1200" spc="0" baseline="0">
                <a:solidFill>
                  <a:schemeClr val="tx1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Connecticut Probate Districts in which Electroshock Petitions were Filed (2012-2024)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400" b="0" i="0" u="none" strike="noStrike" kern="1200" spc="0" baseline="0">
              <a:solidFill>
                <a:sysClr val="windowText" lastClr="000000">
                  <a:lumMod val="65000"/>
                  <a:lumOff val="35000"/>
                </a:sys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'CT SHOCK DATA + CALCS'!$A$26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tx1"/>
            </a:solidFill>
            <a:ln>
              <a:noFill/>
            </a:ln>
            <a:effectLst/>
          </c:spPr>
          <c:invertIfNegative val="0"/>
          <c:cat>
            <c:numRef>
              <c:f>'CT SHOCK DATA + CALCS'!$C$1:$O$1</c:f>
              <c:numCache>
                <c:formatCode>General</c:formatCode>
                <c:ptCount val="13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  <c:pt idx="12">
                  <c:v>2024</c:v>
                </c:pt>
              </c:numCache>
            </c:numRef>
          </c:cat>
          <c:val>
            <c:numRef>
              <c:f>'CT SHOCK DATA + CALCS'!$AU$26:$BG$26</c:f>
              <c:numCache>
                <c:formatCode>General</c:formatCode>
                <c:ptCount val="13"/>
                <c:pt idx="0">
                  <c:v>1</c:v>
                </c:pt>
                <c:pt idx="1">
                  <c:v>1</c:v>
                </c:pt>
                <c:pt idx="2">
                  <c:v>3</c:v>
                </c:pt>
                <c:pt idx="3">
                  <c:v>10</c:v>
                </c:pt>
                <c:pt idx="4">
                  <c:v>12</c:v>
                </c:pt>
                <c:pt idx="5">
                  <c:v>14</c:v>
                </c:pt>
                <c:pt idx="6">
                  <c:v>14</c:v>
                </c:pt>
                <c:pt idx="7">
                  <c:v>17</c:v>
                </c:pt>
                <c:pt idx="8">
                  <c:v>17</c:v>
                </c:pt>
                <c:pt idx="9">
                  <c:v>18</c:v>
                </c:pt>
                <c:pt idx="10">
                  <c:v>18</c:v>
                </c:pt>
                <c:pt idx="11">
                  <c:v>21</c:v>
                </c:pt>
                <c:pt idx="12">
                  <c:v>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50F-49FF-B4EE-8CA5B502E4B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90691039"/>
        <c:axId val="790685759"/>
      </c:barChart>
      <c:catAx>
        <c:axId val="790691039"/>
        <c:scaling>
          <c:orientation val="minMax"/>
        </c:scaling>
        <c:delete val="0"/>
        <c:axPos val="b"/>
        <c:majorGridlines>
          <c:spPr>
            <a:ln w="9525" cap="flat" cmpd="sng" algn="ctr">
              <a:noFill/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2800" b="1">
                    <a:solidFill>
                      <a:schemeClr val="tx1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Year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0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790685759"/>
        <c:crosses val="autoZero"/>
        <c:auto val="1"/>
        <c:lblAlgn val="ctr"/>
        <c:lblOffset val="100"/>
        <c:noMultiLvlLbl val="0"/>
      </c:catAx>
      <c:valAx>
        <c:axId val="790685759"/>
        <c:scaling>
          <c:orientation val="minMax"/>
          <c:max val="40"/>
          <c:min val="0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2800" b="1">
                    <a:solidFill>
                      <a:schemeClr val="tx1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Number of Districts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790691039"/>
        <c:crosses val="autoZero"/>
        <c:crossBetween val="between"/>
        <c:majorUnit val="10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en-US" sz="2800" b="1" i="0" u="none" strike="noStrike" kern="1200" spc="0" baseline="0">
                <a:solidFill>
                  <a:schemeClr val="tx1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Cumulative: </a:t>
            </a:r>
            <a:br>
              <a:rPr lang="en-US" sz="2800" b="1" i="0" u="none" strike="noStrike" kern="1200" spc="0" baseline="0">
                <a:solidFill>
                  <a:schemeClr val="tx1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</a:br>
            <a:r>
              <a:rPr lang="en-US" sz="2800" b="1" i="0" u="none" strike="noStrike" kern="1200" spc="0" baseline="0">
                <a:solidFill>
                  <a:schemeClr val="tx1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Connecticut Probate Districts in which Electroshock Petitions were Filed (2012-2024)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400" b="0" i="0" u="none" strike="noStrike" kern="1200" spc="0" baseline="0">
              <a:solidFill>
                <a:sysClr val="windowText" lastClr="000000">
                  <a:lumMod val="65000"/>
                  <a:lumOff val="35000"/>
                </a:sys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'CT SHOCK DATA + CALCS'!$A$26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tx1"/>
            </a:solidFill>
            <a:ln>
              <a:noFill/>
            </a:ln>
            <a:effectLst/>
          </c:spPr>
          <c:invertIfNegative val="0"/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cat>
            <c:numRef>
              <c:f>'CT SHOCK DATA + CALCS'!$C$1:$O$1</c:f>
              <c:numCache>
                <c:formatCode>General</c:formatCode>
                <c:ptCount val="13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  <c:pt idx="12">
                  <c:v>2024</c:v>
                </c:pt>
              </c:numCache>
            </c:numRef>
          </c:cat>
          <c:val>
            <c:numRef>
              <c:f>'CT SHOCK DATA + CALCS'!$AU$26:$BG$26</c:f>
              <c:numCache>
                <c:formatCode>General</c:formatCode>
                <c:ptCount val="13"/>
                <c:pt idx="0">
                  <c:v>1</c:v>
                </c:pt>
                <c:pt idx="1">
                  <c:v>1</c:v>
                </c:pt>
                <c:pt idx="2">
                  <c:v>3</c:v>
                </c:pt>
                <c:pt idx="3">
                  <c:v>10</c:v>
                </c:pt>
                <c:pt idx="4">
                  <c:v>12</c:v>
                </c:pt>
                <c:pt idx="5">
                  <c:v>14</c:v>
                </c:pt>
                <c:pt idx="6">
                  <c:v>14</c:v>
                </c:pt>
                <c:pt idx="7">
                  <c:v>17</c:v>
                </c:pt>
                <c:pt idx="8">
                  <c:v>17</c:v>
                </c:pt>
                <c:pt idx="9">
                  <c:v>18</c:v>
                </c:pt>
                <c:pt idx="10">
                  <c:v>18</c:v>
                </c:pt>
                <c:pt idx="11">
                  <c:v>21</c:v>
                </c:pt>
                <c:pt idx="12">
                  <c:v>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74A-4B71-8E71-14C98CF1CC4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90691039"/>
        <c:axId val="790685759"/>
      </c:barChart>
      <c:catAx>
        <c:axId val="790691039"/>
        <c:scaling>
          <c:orientation val="minMax"/>
        </c:scaling>
        <c:delete val="0"/>
        <c:axPos val="b"/>
        <c:majorGridlines>
          <c:spPr>
            <a:ln w="9525" cap="flat" cmpd="sng" algn="ctr">
              <a:noFill/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2800" b="1">
                    <a:solidFill>
                      <a:schemeClr val="tx1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Year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0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790685759"/>
        <c:crosses val="autoZero"/>
        <c:auto val="1"/>
        <c:lblAlgn val="ctr"/>
        <c:lblOffset val="100"/>
        <c:noMultiLvlLbl val="0"/>
      </c:catAx>
      <c:valAx>
        <c:axId val="790685759"/>
        <c:scaling>
          <c:orientation val="minMax"/>
          <c:max val="40"/>
          <c:min val="0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2800" b="1">
                    <a:solidFill>
                      <a:schemeClr val="tx1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Number of Districts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790691039"/>
        <c:crosses val="autoZero"/>
        <c:crossBetween val="between"/>
        <c:majorUnit val="10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en-US" sz="2800" b="1" i="0" u="none" strike="noStrike" kern="1200" spc="0" baseline="0">
                <a:solidFill>
                  <a:schemeClr val="tx1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Forced Electroshock Petitions Filed in</a:t>
            </a:r>
            <a:br>
              <a:rPr lang="en-US" sz="2800" b="1" i="0" u="none" strike="noStrike" kern="1200" spc="0" baseline="0">
                <a:solidFill>
                  <a:schemeClr val="tx1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</a:br>
            <a:r>
              <a:rPr lang="en-US" sz="2800" b="1" i="0" u="none" strike="noStrike" kern="1200" spc="0" baseline="0">
                <a:solidFill>
                  <a:schemeClr val="tx1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Danbury Probate District (2012-2024)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400" b="0" i="0" u="none" strike="noStrike" kern="1200" spc="0" baseline="0">
              <a:solidFill>
                <a:sysClr val="windowText" lastClr="000000">
                  <a:lumMod val="65000"/>
                  <a:lumOff val="35000"/>
                </a:sys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'CT SHOCK DATA + CALCS'!$A$26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tx1"/>
            </a:solidFill>
            <a:ln>
              <a:noFill/>
            </a:ln>
            <a:effectLst/>
          </c:spPr>
          <c:invertIfNegative val="0"/>
          <c:cat>
            <c:numRef>
              <c:f>'CT SHOCK DATA + CALCS'!$C$1:$O$1</c:f>
              <c:numCache>
                <c:formatCode>General</c:formatCode>
                <c:ptCount val="13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  <c:pt idx="12">
                  <c:v>2024</c:v>
                </c:pt>
              </c:numCache>
            </c:numRef>
          </c:cat>
          <c:val>
            <c:numRef>
              <c:f>'CT SHOCK DATA + CALCS'!$C$21:$O$21</c:f>
              <c:numCache>
                <c:formatCode>General</c:formatCode>
                <c:ptCount val="13"/>
                <c:pt idx="3">
                  <c:v>4</c:v>
                </c:pt>
                <c:pt idx="4">
                  <c:v>9</c:v>
                </c:pt>
                <c:pt idx="5">
                  <c:v>8</c:v>
                </c:pt>
                <c:pt idx="6">
                  <c:v>2</c:v>
                </c:pt>
                <c:pt idx="7">
                  <c:v>6</c:v>
                </c:pt>
                <c:pt idx="8">
                  <c:v>6</c:v>
                </c:pt>
                <c:pt idx="9">
                  <c:v>10</c:v>
                </c:pt>
                <c:pt idx="10">
                  <c:v>7</c:v>
                </c:pt>
                <c:pt idx="11">
                  <c:v>10</c:v>
                </c:pt>
                <c:pt idx="12">
                  <c:v>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28C-4D05-9F8A-C7B5D5277B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90691039"/>
        <c:axId val="790685759"/>
      </c:barChart>
      <c:catAx>
        <c:axId val="790691039"/>
        <c:scaling>
          <c:orientation val="minMax"/>
        </c:scaling>
        <c:delete val="0"/>
        <c:axPos val="b"/>
        <c:majorGridlines>
          <c:spPr>
            <a:ln w="9525" cap="flat" cmpd="sng" algn="ctr">
              <a:noFill/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2800" b="1">
                    <a:solidFill>
                      <a:schemeClr val="tx1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Year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0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790685759"/>
        <c:crosses val="autoZero"/>
        <c:auto val="1"/>
        <c:lblAlgn val="ctr"/>
        <c:lblOffset val="100"/>
        <c:noMultiLvlLbl val="0"/>
      </c:catAx>
      <c:valAx>
        <c:axId val="790685759"/>
        <c:scaling>
          <c:orientation val="minMax"/>
          <c:max val="50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2800" b="1">
                    <a:solidFill>
                      <a:schemeClr val="tx1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Number of Petitions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790691039"/>
        <c:crosses val="autoZero"/>
        <c:crossBetween val="between"/>
        <c:majorUnit val="10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en-US" sz="2800" b="1" i="0" u="none" strike="noStrike" kern="1200" spc="0" baseline="0">
                <a:solidFill>
                  <a:schemeClr val="tx1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Forced Electroshock Petitions Filed in</a:t>
            </a:r>
            <a:br>
              <a:rPr lang="en-US" sz="2800" b="1" i="0" u="none" strike="noStrike" kern="1200" spc="0" baseline="0">
                <a:solidFill>
                  <a:schemeClr val="tx1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</a:br>
            <a:r>
              <a:rPr lang="en-US" sz="2800" b="1" i="0" u="none" strike="noStrike" kern="1200" spc="0" baseline="0">
                <a:solidFill>
                  <a:schemeClr val="tx1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West Haven Probate District (2012-2024)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400" b="0" i="0" u="none" strike="noStrike" kern="1200" spc="0" baseline="0">
              <a:solidFill>
                <a:sysClr val="windowText" lastClr="000000">
                  <a:lumMod val="65000"/>
                  <a:lumOff val="35000"/>
                </a:sys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'CT SHOCK DATA + CALCS'!$A$26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tx1"/>
            </a:solidFill>
            <a:ln>
              <a:noFill/>
            </a:ln>
            <a:effectLst/>
          </c:spPr>
          <c:invertIfNegative val="0"/>
          <c:cat>
            <c:numRef>
              <c:f>'CT SHOCK DATA + CALCS'!$C$1:$O$1</c:f>
              <c:numCache>
                <c:formatCode>General</c:formatCode>
                <c:ptCount val="13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  <c:pt idx="12">
                  <c:v>2024</c:v>
                </c:pt>
              </c:numCache>
            </c:numRef>
          </c:cat>
          <c:val>
            <c:numRef>
              <c:f>'CT SHOCK DATA + CALCS'!$C$20:$O$20</c:f>
              <c:numCache>
                <c:formatCode>General</c:formatCode>
                <c:ptCount val="13"/>
                <c:pt idx="3">
                  <c:v>1</c:v>
                </c:pt>
                <c:pt idx="5">
                  <c:v>1</c:v>
                </c:pt>
                <c:pt idx="8">
                  <c:v>5</c:v>
                </c:pt>
                <c:pt idx="9">
                  <c:v>11</c:v>
                </c:pt>
                <c:pt idx="10">
                  <c:v>21</c:v>
                </c:pt>
                <c:pt idx="11">
                  <c:v>10</c:v>
                </c:pt>
                <c:pt idx="12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792-474E-84AE-D9790CF1A9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90691039"/>
        <c:axId val="790685759"/>
      </c:barChart>
      <c:catAx>
        <c:axId val="790691039"/>
        <c:scaling>
          <c:orientation val="minMax"/>
        </c:scaling>
        <c:delete val="0"/>
        <c:axPos val="b"/>
        <c:majorGridlines>
          <c:spPr>
            <a:ln w="9525" cap="flat" cmpd="sng" algn="ctr">
              <a:noFill/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2800" b="1">
                    <a:solidFill>
                      <a:schemeClr val="tx1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Year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0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790685759"/>
        <c:crosses val="autoZero"/>
        <c:auto val="1"/>
        <c:lblAlgn val="ctr"/>
        <c:lblOffset val="100"/>
        <c:noMultiLvlLbl val="0"/>
      </c:catAx>
      <c:valAx>
        <c:axId val="790685759"/>
        <c:scaling>
          <c:orientation val="minMax"/>
          <c:max val="50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2800" b="1">
                    <a:solidFill>
                      <a:schemeClr val="tx1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Number of Petitions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790691039"/>
        <c:crosses val="autoZero"/>
        <c:crossBetween val="between"/>
        <c:majorUnit val="10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en-US" sz="2800" b="1" i="0" u="none" strike="noStrike" kern="1200" spc="0" baseline="0">
                <a:solidFill>
                  <a:schemeClr val="tx1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Forced Electroshock Petitions Filed in</a:t>
            </a:r>
            <a:br>
              <a:rPr lang="en-US" sz="2800" b="1" i="0" u="none" strike="noStrike" kern="1200" spc="0" baseline="0">
                <a:solidFill>
                  <a:schemeClr val="tx1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</a:br>
            <a:r>
              <a:rPr lang="en-US" sz="2800" b="1" i="0" u="none" strike="noStrike" kern="1200" spc="0" baseline="0">
                <a:solidFill>
                  <a:schemeClr val="tx1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Stamford Probate District (2012-2024)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400" b="0" i="0" u="none" strike="noStrike" kern="1200" spc="0" baseline="0">
              <a:solidFill>
                <a:sysClr val="windowText" lastClr="000000">
                  <a:lumMod val="65000"/>
                  <a:lumOff val="35000"/>
                </a:sys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'CT SHOCK DATA + CALCS'!$A$26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tx1"/>
            </a:solidFill>
            <a:ln>
              <a:noFill/>
            </a:ln>
            <a:effectLst/>
          </c:spPr>
          <c:invertIfNegative val="0"/>
          <c:cat>
            <c:numRef>
              <c:f>'CT SHOCK DATA + CALCS'!$C$1:$O$1</c:f>
              <c:numCache>
                <c:formatCode>General</c:formatCode>
                <c:ptCount val="13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  <c:pt idx="12">
                  <c:v>2024</c:v>
                </c:pt>
              </c:numCache>
            </c:numRef>
          </c:cat>
          <c:val>
            <c:numRef>
              <c:f>'CT SHOCK DATA + CALCS'!$C$25:$O$25</c:f>
              <c:numCache>
                <c:formatCode>General</c:formatCode>
                <c:ptCount val="13"/>
                <c:pt idx="4">
                  <c:v>2</c:v>
                </c:pt>
                <c:pt idx="9">
                  <c:v>1</c:v>
                </c:pt>
                <c:pt idx="12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474-45CA-AC9B-1375539A294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90691039"/>
        <c:axId val="790685759"/>
      </c:barChart>
      <c:catAx>
        <c:axId val="790691039"/>
        <c:scaling>
          <c:orientation val="minMax"/>
        </c:scaling>
        <c:delete val="0"/>
        <c:axPos val="b"/>
        <c:majorGridlines>
          <c:spPr>
            <a:ln w="9525" cap="flat" cmpd="sng" algn="ctr">
              <a:noFill/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2800" b="1">
                    <a:solidFill>
                      <a:schemeClr val="tx1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Year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0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790685759"/>
        <c:crosses val="autoZero"/>
        <c:auto val="1"/>
        <c:lblAlgn val="ctr"/>
        <c:lblOffset val="100"/>
        <c:noMultiLvlLbl val="0"/>
      </c:catAx>
      <c:valAx>
        <c:axId val="790685759"/>
        <c:scaling>
          <c:orientation val="minMax"/>
          <c:max val="50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2800" b="1">
                    <a:solidFill>
                      <a:schemeClr val="tx1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Number of Petitions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790691039"/>
        <c:crosses val="autoZero"/>
        <c:crossBetween val="between"/>
        <c:majorUnit val="10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'CT SHOCK DATA + CALCS'!$A$26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tx1"/>
            </a:solidFill>
            <a:ln w="25400">
              <a:noFill/>
            </a:ln>
            <a:effectLst/>
          </c:spPr>
          <c:invertIfNegative val="0"/>
          <c:cat>
            <c:numRef>
              <c:f>'CT SHOCK DATA + CALCS'!$C$1:$O$1</c:f>
              <c:numCache>
                <c:formatCode>General</c:formatCode>
                <c:ptCount val="13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  <c:pt idx="12">
                  <c:v>2024</c:v>
                </c:pt>
              </c:numCache>
            </c:numRef>
          </c:cat>
          <c:val>
            <c:numRef>
              <c:f>'CT SHOCK DATA + CALCS'!$C$26:$O$26</c:f>
              <c:numCache>
                <c:formatCode>General</c:formatCode>
                <c:ptCount val="13"/>
                <c:pt idx="0">
                  <c:v>3</c:v>
                </c:pt>
                <c:pt idx="1">
                  <c:v>5</c:v>
                </c:pt>
                <c:pt idx="2">
                  <c:v>6</c:v>
                </c:pt>
                <c:pt idx="3">
                  <c:v>81</c:v>
                </c:pt>
                <c:pt idx="4">
                  <c:v>147</c:v>
                </c:pt>
                <c:pt idx="5">
                  <c:v>141</c:v>
                </c:pt>
                <c:pt idx="6">
                  <c:v>123</c:v>
                </c:pt>
                <c:pt idx="7">
                  <c:v>150</c:v>
                </c:pt>
                <c:pt idx="8">
                  <c:v>125</c:v>
                </c:pt>
                <c:pt idx="9">
                  <c:v>190</c:v>
                </c:pt>
                <c:pt idx="10">
                  <c:v>199</c:v>
                </c:pt>
                <c:pt idx="11">
                  <c:v>189</c:v>
                </c:pt>
                <c:pt idx="12">
                  <c:v>193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89A-40BC-87BF-E6B6BEEFF1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90691039"/>
        <c:axId val="790685759"/>
      </c:barChart>
      <c:catAx>
        <c:axId val="790691039"/>
        <c:scaling>
          <c:orientation val="minMax"/>
        </c:scaling>
        <c:delete val="0"/>
        <c:axPos val="b"/>
        <c:majorGridlines>
          <c:spPr>
            <a:ln w="9525" cap="flat" cmpd="sng" algn="ctr">
              <a:noFill/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2800" b="1">
                    <a:solidFill>
                      <a:schemeClr val="tx1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Year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0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790685759"/>
        <c:crosses val="autoZero"/>
        <c:auto val="1"/>
        <c:lblAlgn val="ctr"/>
        <c:lblOffset val="100"/>
        <c:noMultiLvlLbl val="0"/>
      </c:catAx>
      <c:valAx>
        <c:axId val="790685759"/>
        <c:scaling>
          <c:orientation val="minMax"/>
          <c:max val="200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2800" b="1">
                    <a:solidFill>
                      <a:schemeClr val="tx1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Number of Petitions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790691039"/>
        <c:crosses val="autoZero"/>
        <c:crossBetween val="between"/>
        <c:majorUnit val="50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en-US" sz="2800" b="1" i="0" u="none" strike="noStrike" kern="1200" spc="0" baseline="0">
                <a:solidFill>
                  <a:schemeClr val="tx1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Forced Electroshock Requests Filed in</a:t>
            </a:r>
            <a:br>
              <a:rPr lang="en-US" sz="2800" b="1" i="0" u="none" strike="noStrike" kern="1200" spc="0" baseline="0">
                <a:solidFill>
                  <a:schemeClr val="tx1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</a:br>
            <a:r>
              <a:rPr lang="en-US" sz="2800" b="1" i="0" u="none" strike="noStrike" kern="1200" spc="0" baseline="0">
                <a:solidFill>
                  <a:schemeClr val="tx1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the State of Connecticut </a:t>
            </a:r>
            <a:br>
              <a:rPr lang="en-US" sz="2800" b="1" i="0" u="none" strike="noStrike" kern="1200" spc="0" baseline="0">
                <a:solidFill>
                  <a:schemeClr val="tx1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</a:br>
            <a:r>
              <a:rPr lang="en-US" sz="2800" b="1" i="0" u="none" strike="noStrike" kern="1200" spc="0" baseline="0">
                <a:solidFill>
                  <a:schemeClr val="tx1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(2012-2024)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400" b="0" i="0" u="none" strike="noStrike" kern="1200" spc="0" baseline="0">
              <a:solidFill>
                <a:sysClr val="windowText" lastClr="000000">
                  <a:lumMod val="65000"/>
                  <a:lumOff val="35000"/>
                </a:sys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'CT SHOCK DATA + CALCS'!$A$26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tx1"/>
            </a:solidFill>
            <a:ln>
              <a:noFill/>
            </a:ln>
            <a:effectLst/>
          </c:spPr>
          <c:invertIfNegative val="0"/>
          <c:cat>
            <c:numRef>
              <c:f>'CT SHOCK DATA + CALCS'!$C$1:$O$1</c:f>
              <c:numCache>
                <c:formatCode>General</c:formatCode>
                <c:ptCount val="13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  <c:pt idx="12">
                  <c:v>2024</c:v>
                </c:pt>
              </c:numCache>
            </c:numRef>
          </c:cat>
          <c:val>
            <c:numRef>
              <c:f>'CT SHOCK DATA + CALCS'!$C$26:$O$26</c:f>
              <c:numCache>
                <c:formatCode>General</c:formatCode>
                <c:ptCount val="13"/>
                <c:pt idx="0">
                  <c:v>3</c:v>
                </c:pt>
                <c:pt idx="1">
                  <c:v>5</c:v>
                </c:pt>
                <c:pt idx="2">
                  <c:v>6</c:v>
                </c:pt>
                <c:pt idx="3">
                  <c:v>81</c:v>
                </c:pt>
                <c:pt idx="4">
                  <c:v>147</c:v>
                </c:pt>
                <c:pt idx="5">
                  <c:v>141</c:v>
                </c:pt>
                <c:pt idx="6">
                  <c:v>123</c:v>
                </c:pt>
                <c:pt idx="7">
                  <c:v>150</c:v>
                </c:pt>
                <c:pt idx="8">
                  <c:v>125</c:v>
                </c:pt>
                <c:pt idx="9">
                  <c:v>190</c:v>
                </c:pt>
                <c:pt idx="10">
                  <c:v>199</c:v>
                </c:pt>
                <c:pt idx="11">
                  <c:v>189</c:v>
                </c:pt>
                <c:pt idx="12">
                  <c:v>193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24C-46D4-AECB-9F4A6CCF6A7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90691039"/>
        <c:axId val="790685759"/>
      </c:barChart>
      <c:catAx>
        <c:axId val="790691039"/>
        <c:scaling>
          <c:orientation val="minMax"/>
        </c:scaling>
        <c:delete val="0"/>
        <c:axPos val="b"/>
        <c:majorGridlines>
          <c:spPr>
            <a:ln w="9525" cap="flat" cmpd="sng" algn="ctr">
              <a:noFill/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2800" b="1">
                    <a:solidFill>
                      <a:schemeClr val="tx1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Year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0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790685759"/>
        <c:crosses val="autoZero"/>
        <c:auto val="1"/>
        <c:lblAlgn val="ctr"/>
        <c:lblOffset val="100"/>
        <c:noMultiLvlLbl val="0"/>
      </c:catAx>
      <c:valAx>
        <c:axId val="790685759"/>
        <c:scaling>
          <c:orientation val="minMax"/>
          <c:max val="200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2800" b="1">
                    <a:solidFill>
                      <a:schemeClr val="tx1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Number of Requests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790691039"/>
        <c:crosses val="autoZero"/>
        <c:crossBetween val="between"/>
        <c:majorUnit val="50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en-US" sz="2800" b="1" i="0" u="none" strike="noStrike" kern="1200" spc="0" baseline="0">
                <a:solidFill>
                  <a:schemeClr val="tx1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Forced Electroshock Petitions Filed in Hartford Probate District (2012-2024)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400" b="0" i="0" u="none" strike="noStrike" kern="1200" spc="0" baseline="0">
              <a:solidFill>
                <a:sysClr val="windowText" lastClr="000000">
                  <a:lumMod val="65000"/>
                  <a:lumOff val="35000"/>
                </a:sys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'CT SHOCK DATA + CALCS'!$A$26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tx1"/>
            </a:solidFill>
            <a:ln>
              <a:noFill/>
            </a:ln>
            <a:effectLst/>
          </c:spPr>
          <c:invertIfNegative val="0"/>
          <c:cat>
            <c:numRef>
              <c:f>'CT SHOCK DATA + CALCS'!$C$1:$O$1</c:f>
              <c:numCache>
                <c:formatCode>General</c:formatCode>
                <c:ptCount val="13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  <c:pt idx="12">
                  <c:v>2024</c:v>
                </c:pt>
              </c:numCache>
            </c:numRef>
          </c:cat>
          <c:val>
            <c:numRef>
              <c:f>'CT SHOCK DATA + CALCS'!$C$2:$O$2</c:f>
              <c:numCache>
                <c:formatCode>General</c:formatCode>
                <c:ptCount val="13"/>
                <c:pt idx="0">
                  <c:v>3</c:v>
                </c:pt>
                <c:pt idx="1">
                  <c:v>5</c:v>
                </c:pt>
                <c:pt idx="2">
                  <c:v>3</c:v>
                </c:pt>
                <c:pt idx="3">
                  <c:v>1</c:v>
                </c:pt>
                <c:pt idx="4">
                  <c:v>32</c:v>
                </c:pt>
                <c:pt idx="5">
                  <c:v>19</c:v>
                </c:pt>
                <c:pt idx="6">
                  <c:v>25</c:v>
                </c:pt>
                <c:pt idx="7">
                  <c:v>46</c:v>
                </c:pt>
                <c:pt idx="8">
                  <c:v>20</c:v>
                </c:pt>
                <c:pt idx="9">
                  <c:v>26</c:v>
                </c:pt>
                <c:pt idx="10">
                  <c:v>15</c:v>
                </c:pt>
                <c:pt idx="11">
                  <c:v>14</c:v>
                </c:pt>
                <c:pt idx="12">
                  <c:v>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4D3-459A-B64C-14648C50A1E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90691039"/>
        <c:axId val="790685759"/>
      </c:barChart>
      <c:catAx>
        <c:axId val="790691039"/>
        <c:scaling>
          <c:orientation val="minMax"/>
        </c:scaling>
        <c:delete val="0"/>
        <c:axPos val="b"/>
        <c:majorGridlines>
          <c:spPr>
            <a:ln w="9525" cap="flat" cmpd="sng" algn="ctr">
              <a:noFill/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2800" b="1">
                    <a:solidFill>
                      <a:schemeClr val="tx1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Year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0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790685759"/>
        <c:crosses val="autoZero"/>
        <c:auto val="1"/>
        <c:lblAlgn val="ctr"/>
        <c:lblOffset val="100"/>
        <c:noMultiLvlLbl val="0"/>
      </c:catAx>
      <c:valAx>
        <c:axId val="790685759"/>
        <c:scaling>
          <c:orientation val="minMax"/>
          <c:max val="50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2800" b="1">
                    <a:solidFill>
                      <a:schemeClr val="tx1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Number of Petitions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790691039"/>
        <c:crosses val="autoZero"/>
        <c:crossBetween val="between"/>
        <c:majorUnit val="10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en-US" sz="2800" b="1" i="0" u="none" strike="noStrike" kern="1200" spc="0" baseline="0">
                <a:solidFill>
                  <a:schemeClr val="tx1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Forced Electroshock Petitions Filed in</a:t>
            </a:r>
            <a:br>
              <a:rPr lang="en-US" sz="2800" b="1" i="0" u="none" strike="noStrike" kern="1200" spc="0" baseline="0">
                <a:solidFill>
                  <a:schemeClr val="tx1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</a:br>
            <a:r>
              <a:rPr lang="en-US" sz="2800" b="1" i="0" u="none" strike="noStrike" kern="1200" spc="0" baseline="0">
                <a:solidFill>
                  <a:schemeClr val="tx1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New Haven Probate District (2012-2024)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400" b="0" i="0" u="none" strike="noStrike" kern="1200" spc="0" baseline="0">
              <a:solidFill>
                <a:sysClr val="windowText" lastClr="000000">
                  <a:lumMod val="65000"/>
                  <a:lumOff val="35000"/>
                </a:sys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'CT SHOCK DATA + CALCS'!$A$26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tx1"/>
            </a:solidFill>
            <a:ln>
              <a:noFill/>
            </a:ln>
            <a:effectLst/>
          </c:spPr>
          <c:invertIfNegative val="0"/>
          <c:cat>
            <c:numRef>
              <c:f>'CT SHOCK DATA + CALCS'!$C$1:$O$1</c:f>
              <c:numCache>
                <c:formatCode>General</c:formatCode>
                <c:ptCount val="13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  <c:pt idx="12">
                  <c:v>2024</c:v>
                </c:pt>
              </c:numCache>
            </c:numRef>
          </c:cat>
          <c:val>
            <c:numRef>
              <c:f>'CT SHOCK DATA + CALCS'!$C$19:$O$19</c:f>
              <c:numCache>
                <c:formatCode>General</c:formatCode>
                <c:ptCount val="13"/>
                <c:pt idx="3">
                  <c:v>9</c:v>
                </c:pt>
                <c:pt idx="4">
                  <c:v>17</c:v>
                </c:pt>
                <c:pt idx="5">
                  <c:v>38</c:v>
                </c:pt>
                <c:pt idx="6">
                  <c:v>24</c:v>
                </c:pt>
                <c:pt idx="7">
                  <c:v>28</c:v>
                </c:pt>
                <c:pt idx="8">
                  <c:v>30</c:v>
                </c:pt>
                <c:pt idx="9">
                  <c:v>46</c:v>
                </c:pt>
                <c:pt idx="10">
                  <c:v>45</c:v>
                </c:pt>
                <c:pt idx="11">
                  <c:v>50</c:v>
                </c:pt>
                <c:pt idx="12">
                  <c:v>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444-4157-9F7C-42E24B4B97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90691039"/>
        <c:axId val="790685759"/>
      </c:barChart>
      <c:catAx>
        <c:axId val="790691039"/>
        <c:scaling>
          <c:orientation val="minMax"/>
        </c:scaling>
        <c:delete val="0"/>
        <c:axPos val="b"/>
        <c:majorGridlines>
          <c:spPr>
            <a:ln w="9525" cap="flat" cmpd="sng" algn="ctr">
              <a:noFill/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2800" b="1">
                    <a:solidFill>
                      <a:schemeClr val="tx1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Year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0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790685759"/>
        <c:crosses val="autoZero"/>
        <c:auto val="1"/>
        <c:lblAlgn val="ctr"/>
        <c:lblOffset val="100"/>
        <c:noMultiLvlLbl val="0"/>
      </c:catAx>
      <c:valAx>
        <c:axId val="790685759"/>
        <c:scaling>
          <c:orientation val="minMax"/>
          <c:max val="50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2800" b="1">
                    <a:solidFill>
                      <a:schemeClr val="tx1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Number of Petitions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790691039"/>
        <c:crosses val="autoZero"/>
        <c:crossBetween val="between"/>
        <c:majorUnit val="10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7.xml"/><Relationship Id="rId1" Type="http://schemas.openxmlformats.org/officeDocument/2006/relationships/chart" Target="../charts/chart6.xml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5.xml"/><Relationship Id="rId3" Type="http://schemas.openxmlformats.org/officeDocument/2006/relationships/chart" Target="../charts/chart10.xml"/><Relationship Id="rId7" Type="http://schemas.openxmlformats.org/officeDocument/2006/relationships/chart" Target="../charts/chart14.xml"/><Relationship Id="rId2" Type="http://schemas.openxmlformats.org/officeDocument/2006/relationships/chart" Target="../charts/chart9.xml"/><Relationship Id="rId1" Type="http://schemas.openxmlformats.org/officeDocument/2006/relationships/chart" Target="../charts/chart8.xml"/><Relationship Id="rId6" Type="http://schemas.openxmlformats.org/officeDocument/2006/relationships/chart" Target="../charts/chart13.xml"/><Relationship Id="rId5" Type="http://schemas.openxmlformats.org/officeDocument/2006/relationships/chart" Target="../charts/chart12.xml"/><Relationship Id="rId4" Type="http://schemas.openxmlformats.org/officeDocument/2006/relationships/chart" Target="../charts/chart11.xml"/><Relationship Id="rId9" Type="http://schemas.openxmlformats.org/officeDocument/2006/relationships/chart" Target="../charts/chart16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9.xml"/><Relationship Id="rId2" Type="http://schemas.openxmlformats.org/officeDocument/2006/relationships/chart" Target="../charts/chart18.xml"/><Relationship Id="rId1" Type="http://schemas.openxmlformats.org/officeDocument/2006/relationships/chart" Target="../charts/chart17.xml"/><Relationship Id="rId6" Type="http://schemas.openxmlformats.org/officeDocument/2006/relationships/chart" Target="../charts/chart22.xml"/><Relationship Id="rId5" Type="http://schemas.openxmlformats.org/officeDocument/2006/relationships/chart" Target="../charts/chart21.xml"/><Relationship Id="rId4" Type="http://schemas.openxmlformats.org/officeDocument/2006/relationships/chart" Target="../charts/chart20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123825</xdr:colOff>
      <xdr:row>35</xdr:row>
      <xdr:rowOff>90487</xdr:rowOff>
    </xdr:from>
    <xdr:to>
      <xdr:col>10</xdr:col>
      <xdr:colOff>47625</xdr:colOff>
      <xdr:row>49</xdr:row>
      <xdr:rowOff>166687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137ACA6-3AE3-DE80-5729-7FAA601F2E4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31</xdr:col>
      <xdr:colOff>421821</xdr:colOff>
      <xdr:row>288</xdr:row>
      <xdr:rowOff>40821</xdr:rowOff>
    </xdr:from>
    <xdr:to>
      <xdr:col>46</xdr:col>
      <xdr:colOff>367394</xdr:colOff>
      <xdr:row>315</xdr:row>
      <xdr:rowOff>81643</xdr:rowOff>
    </xdr:to>
    <xdr:graphicFrame macro="">
      <xdr:nvGraphicFramePr>
        <xdr:cNvPr id="19" name="Chart 18">
          <a:extLst>
            <a:ext uri="{FF2B5EF4-FFF2-40B4-BE49-F238E27FC236}">
              <a16:creationId xmlns:a16="http://schemas.microsoft.com/office/drawing/2014/main" id="{78BF295B-5C92-48BE-9F21-0714CADFEED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31</xdr:col>
      <xdr:colOff>353785</xdr:colOff>
      <xdr:row>315</xdr:row>
      <xdr:rowOff>176892</xdr:rowOff>
    </xdr:from>
    <xdr:to>
      <xdr:col>46</xdr:col>
      <xdr:colOff>299358</xdr:colOff>
      <xdr:row>343</xdr:row>
      <xdr:rowOff>27214</xdr:rowOff>
    </xdr:to>
    <xdr:graphicFrame macro="">
      <xdr:nvGraphicFramePr>
        <xdr:cNvPr id="20" name="Chart 19">
          <a:extLst>
            <a:ext uri="{FF2B5EF4-FFF2-40B4-BE49-F238E27FC236}">
              <a16:creationId xmlns:a16="http://schemas.microsoft.com/office/drawing/2014/main" id="{B5D21C14-88E7-4970-B4A0-27A2395E31F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31</xdr:col>
      <xdr:colOff>312964</xdr:colOff>
      <xdr:row>344</xdr:row>
      <xdr:rowOff>40821</xdr:rowOff>
    </xdr:from>
    <xdr:to>
      <xdr:col>46</xdr:col>
      <xdr:colOff>258537</xdr:colOff>
      <xdr:row>371</xdr:row>
      <xdr:rowOff>81643</xdr:rowOff>
    </xdr:to>
    <xdr:graphicFrame macro="">
      <xdr:nvGraphicFramePr>
        <xdr:cNvPr id="21" name="Chart 20">
          <a:extLst>
            <a:ext uri="{FF2B5EF4-FFF2-40B4-BE49-F238E27FC236}">
              <a16:creationId xmlns:a16="http://schemas.microsoft.com/office/drawing/2014/main" id="{336C32D0-59AF-4C4F-A0FF-183EA04BE4F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31</xdr:col>
      <xdr:colOff>231322</xdr:colOff>
      <xdr:row>375</xdr:row>
      <xdr:rowOff>122464</xdr:rowOff>
    </xdr:from>
    <xdr:to>
      <xdr:col>46</xdr:col>
      <xdr:colOff>176895</xdr:colOff>
      <xdr:row>402</xdr:row>
      <xdr:rowOff>163286</xdr:rowOff>
    </xdr:to>
    <xdr:graphicFrame macro="">
      <xdr:nvGraphicFramePr>
        <xdr:cNvPr id="22" name="Chart 21">
          <a:extLst>
            <a:ext uri="{FF2B5EF4-FFF2-40B4-BE49-F238E27FC236}">
              <a16:creationId xmlns:a16="http://schemas.microsoft.com/office/drawing/2014/main" id="{5AB3DDD0-4FE9-41F4-BBBE-5715681E7BD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114300</xdr:colOff>
      <xdr:row>4</xdr:row>
      <xdr:rowOff>180975</xdr:rowOff>
    </xdr:from>
    <xdr:to>
      <xdr:col>16</xdr:col>
      <xdr:colOff>36060</xdr:colOff>
      <xdr:row>32</xdr:row>
      <xdr:rowOff>31297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067BEAA-8978-47CB-AB60-8FDCC8ECAEE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17</xdr:col>
      <xdr:colOff>304800</xdr:colOff>
      <xdr:row>3</xdr:row>
      <xdr:rowOff>161925</xdr:rowOff>
    </xdr:from>
    <xdr:to>
      <xdr:col>31</xdr:col>
      <xdr:colOff>131651</xdr:colOff>
      <xdr:row>31</xdr:row>
      <xdr:rowOff>12247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93AA0E7B-BF24-4582-A374-F8F52CD0983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38100</xdr:colOff>
      <xdr:row>31</xdr:row>
      <xdr:rowOff>76200</xdr:rowOff>
    </xdr:from>
    <xdr:to>
      <xdr:col>14</xdr:col>
      <xdr:colOff>500403</xdr:colOff>
      <xdr:row>58</xdr:row>
      <xdr:rowOff>117022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B28ED69B-E1B8-44B5-9A8D-73499F3A6F7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38100</xdr:colOff>
      <xdr:row>62</xdr:row>
      <xdr:rowOff>38100</xdr:rowOff>
    </xdr:from>
    <xdr:to>
      <xdr:col>14</xdr:col>
      <xdr:colOff>500405</xdr:colOff>
      <xdr:row>89</xdr:row>
      <xdr:rowOff>78922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8F2ED9E6-FC4F-4970-90DB-59ABC0E786F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66675</xdr:colOff>
      <xdr:row>92</xdr:row>
      <xdr:rowOff>28575</xdr:rowOff>
    </xdr:from>
    <xdr:to>
      <xdr:col>14</xdr:col>
      <xdr:colOff>528980</xdr:colOff>
      <xdr:row>119</xdr:row>
      <xdr:rowOff>69397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6F9360F6-BD35-409C-8F67-4BB04CDD768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47625</xdr:colOff>
      <xdr:row>122</xdr:row>
      <xdr:rowOff>28575</xdr:rowOff>
    </xdr:from>
    <xdr:to>
      <xdr:col>14</xdr:col>
      <xdr:colOff>509930</xdr:colOff>
      <xdr:row>149</xdr:row>
      <xdr:rowOff>69397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20EB3317-DFBA-4E56-9E66-FE259B12C02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</xdr:col>
      <xdr:colOff>47625</xdr:colOff>
      <xdr:row>1</xdr:row>
      <xdr:rowOff>76200</xdr:rowOff>
    </xdr:from>
    <xdr:to>
      <xdr:col>14</xdr:col>
      <xdr:colOff>515032</xdr:colOff>
      <xdr:row>28</xdr:row>
      <xdr:rowOff>117022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2B102D00-793A-4E29-B896-F74B0AB14EC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15</xdr:col>
      <xdr:colOff>600075</xdr:colOff>
      <xdr:row>1</xdr:row>
      <xdr:rowOff>38100</xdr:rowOff>
    </xdr:from>
    <xdr:to>
      <xdr:col>29</xdr:col>
      <xdr:colOff>457882</xdr:colOff>
      <xdr:row>28</xdr:row>
      <xdr:rowOff>78922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A58C65B4-2793-41CC-BDE5-9D1BBE76319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16</xdr:col>
      <xdr:colOff>28575</xdr:colOff>
      <xdr:row>32</xdr:row>
      <xdr:rowOff>38100</xdr:rowOff>
    </xdr:from>
    <xdr:to>
      <xdr:col>29</xdr:col>
      <xdr:colOff>495982</xdr:colOff>
      <xdr:row>59</xdr:row>
      <xdr:rowOff>78922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0EEF04FF-EC1A-4DE5-A2EF-E64BE1FC6F6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16</xdr:col>
      <xdr:colOff>0</xdr:colOff>
      <xdr:row>63</xdr:row>
      <xdr:rowOff>0</xdr:rowOff>
    </xdr:from>
    <xdr:to>
      <xdr:col>29</xdr:col>
      <xdr:colOff>467407</xdr:colOff>
      <xdr:row>90</xdr:row>
      <xdr:rowOff>40822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A9571CCD-C30F-401B-9439-62FDE48B1C6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16</xdr:col>
      <xdr:colOff>0</xdr:colOff>
      <xdr:row>94</xdr:row>
      <xdr:rowOff>0</xdr:rowOff>
    </xdr:from>
    <xdr:to>
      <xdr:col>29</xdr:col>
      <xdr:colOff>467407</xdr:colOff>
      <xdr:row>121</xdr:row>
      <xdr:rowOff>40822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432B0446-48CC-4229-B1D0-C2529A29213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47625</xdr:colOff>
      <xdr:row>0</xdr:row>
      <xdr:rowOff>15875</xdr:rowOff>
    </xdr:from>
    <xdr:to>
      <xdr:col>15</xdr:col>
      <xdr:colOff>515032</xdr:colOff>
      <xdr:row>27</xdr:row>
      <xdr:rowOff>56697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E79D61B9-46F9-49F4-9C50-EDFA78A7E55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29</xdr:row>
      <xdr:rowOff>0</xdr:rowOff>
    </xdr:from>
    <xdr:to>
      <xdr:col>17</xdr:col>
      <xdr:colOff>48760</xdr:colOff>
      <xdr:row>56</xdr:row>
      <xdr:rowOff>40822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13A9B5E0-ECD9-4656-A4B3-A2B9DA12FF1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47625</xdr:colOff>
      <xdr:row>58</xdr:row>
      <xdr:rowOff>142875</xdr:rowOff>
    </xdr:from>
    <xdr:to>
      <xdr:col>16</xdr:col>
      <xdr:colOff>231323</xdr:colOff>
      <xdr:row>85</xdr:row>
      <xdr:rowOff>183697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DCC5072A-23EB-4612-B59F-9E3024E29CE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0</xdr:colOff>
      <xdr:row>90</xdr:row>
      <xdr:rowOff>0</xdr:rowOff>
    </xdr:from>
    <xdr:to>
      <xdr:col>18</xdr:col>
      <xdr:colOff>40255</xdr:colOff>
      <xdr:row>117</xdr:row>
      <xdr:rowOff>40822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9582E082-128E-47B7-B724-A0524AEBCFD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10</xdr:col>
      <xdr:colOff>365125</xdr:colOff>
      <xdr:row>96</xdr:row>
      <xdr:rowOff>0</xdr:rowOff>
    </xdr:from>
    <xdr:to>
      <xdr:col>15</xdr:col>
      <xdr:colOff>479028</xdr:colOff>
      <xdr:row>101</xdr:row>
      <xdr:rowOff>117871</xdr:rowOff>
    </xdr:to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C8139CBE-19F0-47C4-8F41-491F3F30B812}"/>
            </a:ext>
          </a:extLst>
        </xdr:cNvPr>
        <xdr:cNvSpPr txBox="1"/>
      </xdr:nvSpPr>
      <xdr:spPr>
        <a:xfrm>
          <a:off x="6397625" y="18288000"/>
          <a:ext cx="3130153" cy="1070371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400" b="1" i="1" u="sng"/>
            <a:t>best fit and equation needed</a:t>
          </a:r>
        </a:p>
        <a:p>
          <a:r>
            <a:rPr lang="en-US" sz="1400" b="0" i="1"/>
            <a:t>(</a:t>
          </a:r>
          <a:r>
            <a:rPr lang="en-US" sz="1400" b="0" i="0"/>
            <a:t>sigmoidal</a:t>
          </a:r>
          <a:r>
            <a:rPr lang="en-US" sz="1400" b="0" i="0" baseline="0"/>
            <a:t> </a:t>
          </a:r>
          <a:r>
            <a:rPr lang="en-US" sz="1400" b="0" i="1" baseline="0"/>
            <a:t>may</a:t>
          </a:r>
          <a:r>
            <a:rPr lang="en-US" sz="1400" b="0" i="0" baseline="0"/>
            <a:t> best match a rapid initial growth that approaches an upper limit</a:t>
          </a:r>
          <a:r>
            <a:rPr lang="en-US" sz="1400" b="0" i="1" baseline="0"/>
            <a:t>)</a:t>
          </a:r>
          <a:endParaRPr lang="en-US" sz="1400" b="0" i="1"/>
        </a:p>
      </xdr:txBody>
    </xdr:sp>
    <xdr:clientData/>
  </xdr:twoCellAnchor>
  <xdr:twoCellAnchor>
    <xdr:from>
      <xdr:col>2</xdr:col>
      <xdr:colOff>158750</xdr:colOff>
      <xdr:row>119</xdr:row>
      <xdr:rowOff>158750</xdr:rowOff>
    </xdr:from>
    <xdr:to>
      <xdr:col>17</xdr:col>
      <xdr:colOff>163853</xdr:colOff>
      <xdr:row>147</xdr:row>
      <xdr:rowOff>9072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55B3C3E8-6A11-4480-83EB-F58AD186D56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</xdr:col>
      <xdr:colOff>0</xdr:colOff>
      <xdr:row>150</xdr:row>
      <xdr:rowOff>0</xdr:rowOff>
    </xdr:from>
    <xdr:to>
      <xdr:col>17</xdr:col>
      <xdr:colOff>5103</xdr:colOff>
      <xdr:row>177</xdr:row>
      <xdr:rowOff>40822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5198F3AB-ACB3-487F-91C5-E39E66F111F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10</xdr:col>
      <xdr:colOff>111125</xdr:colOff>
      <xdr:row>158</xdr:row>
      <xdr:rowOff>31750</xdr:rowOff>
    </xdr:from>
    <xdr:to>
      <xdr:col>15</xdr:col>
      <xdr:colOff>225028</xdr:colOff>
      <xdr:row>163</xdr:row>
      <xdr:rowOff>149621</xdr:rowOff>
    </xdr:to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EDCE1930-D1EE-44B1-9355-66B8DF610403}"/>
            </a:ext>
          </a:extLst>
        </xdr:cNvPr>
        <xdr:cNvSpPr txBox="1"/>
      </xdr:nvSpPr>
      <xdr:spPr>
        <a:xfrm>
          <a:off x="6143625" y="30130750"/>
          <a:ext cx="3130153" cy="1070371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400" b="1" i="1" u="sng"/>
            <a:t>best fit and equation needed</a:t>
          </a:r>
        </a:p>
        <a:p>
          <a:r>
            <a:rPr lang="en-US" sz="1400" b="0" i="1"/>
            <a:t>(</a:t>
          </a:r>
          <a:r>
            <a:rPr lang="en-US" sz="1400" b="0" i="0"/>
            <a:t>sigmoidal</a:t>
          </a:r>
          <a:r>
            <a:rPr lang="en-US" sz="1400" b="0" i="0" baseline="0"/>
            <a:t> </a:t>
          </a:r>
          <a:r>
            <a:rPr lang="en-US" sz="1400" b="0" i="1" baseline="0"/>
            <a:t>may</a:t>
          </a:r>
          <a:r>
            <a:rPr lang="en-US" sz="1400" b="0" i="0" baseline="0"/>
            <a:t> best match a rapid initial growth that approaches an upper limit</a:t>
          </a:r>
          <a:r>
            <a:rPr lang="en-US" sz="1400" b="0" i="1" baseline="0"/>
            <a:t>)</a:t>
          </a:r>
          <a:endParaRPr lang="en-US" sz="1400" b="0" i="1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ynhh.org/locations/new-haven-184-liberty-street" TargetMode="External"/><Relationship Id="rId13" Type="http://schemas.openxmlformats.org/officeDocument/2006/relationships/hyperlink" Target="https://thocc.org/services/behavioral-mental-health/departments-services" TargetMode="External"/><Relationship Id="rId3" Type="http://schemas.openxmlformats.org/officeDocument/2006/relationships/hyperlink" Target="https://www.echn.org/services/behavioral-health/adolescent-and-adult-inpatient-services/" TargetMode="External"/><Relationship Id="rId7" Type="http://schemas.openxmlformats.org/officeDocument/2006/relationships/hyperlink" Target="https://portal.ct.gov/dmhas/programs-and-services/dmhas-directories/inpatient-treatment-facilities" TargetMode="External"/><Relationship Id="rId12" Type="http://schemas.openxmlformats.org/officeDocument/2006/relationships/hyperlink" Target="https://www.hebrewseniorcare.org/connecticut_behavioral_health_hospital" TargetMode="External"/><Relationship Id="rId2" Type="http://schemas.openxmlformats.org/officeDocument/2006/relationships/hyperlink" Target="https://www.trinityhealthofne.org/location/providence-behavioral-health/inpatient-psychiatric-care" TargetMode="External"/><Relationship Id="rId1" Type="http://schemas.openxmlformats.org/officeDocument/2006/relationships/hyperlink" Target="https://portal.ct.gov/dmhas/crmhc/agency-files/crmhc-overview-of-services" TargetMode="External"/><Relationship Id="rId6" Type="http://schemas.openxmlformats.org/officeDocument/2006/relationships/hyperlink" Target="https://stvincents.org/locations-partners/behavioral-health/westport" TargetMode="External"/><Relationship Id="rId11" Type="http://schemas.openxmlformats.org/officeDocument/2006/relationships/hyperlink" Target="https://www.connecticutchildrens.org/specialties-conditions/psychiatry/medical-psychiatric-integrated-care-unit" TargetMode="External"/><Relationship Id="rId5" Type="http://schemas.openxmlformats.org/officeDocument/2006/relationships/hyperlink" Target="https://www.lmhospital.org/services/behavioral-medicine/inpatient-adult-psychiatric-unit" TargetMode="External"/><Relationship Id="rId10" Type="http://schemas.openxmlformats.org/officeDocument/2006/relationships/hyperlink" Target="https://silverhillhospital.org/how-we-treat/residential-treatment-centers-ny/" TargetMode="External"/><Relationship Id="rId4" Type="http://schemas.openxmlformats.org/officeDocument/2006/relationships/hyperlink" Target="https://backushospital.org/services/psychiatry" TargetMode="External"/><Relationship Id="rId9" Type="http://schemas.openxmlformats.org/officeDocument/2006/relationships/hyperlink" Target="https://medicine.yale.edu/psychiatry/depression/research/" TargetMode="External"/><Relationship Id="rId14" Type="http://schemas.openxmlformats.org/officeDocument/2006/relationships/hyperlink" Target="https://www.rushford.org/locations/middletown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3DDBAF-16ED-4CD8-BEFC-84006D0C8B0E}">
  <dimension ref="A1:AF75"/>
  <sheetViews>
    <sheetView zoomScaleNormal="100" workbookViewId="0">
      <selection activeCell="D21" sqref="D21"/>
    </sheetView>
  </sheetViews>
  <sheetFormatPr defaultRowHeight="15" x14ac:dyDescent="0.25"/>
  <cols>
    <col min="1" max="1" width="5.7109375" customWidth="1"/>
    <col min="2" max="2" width="23.28515625" customWidth="1"/>
    <col min="3" max="3" width="35.28515625" customWidth="1"/>
    <col min="4" max="4" width="59.85546875" customWidth="1"/>
    <col min="5" max="5" width="13" customWidth="1"/>
    <col min="6" max="6" width="6.7109375" customWidth="1"/>
    <col min="7" max="7" width="8.42578125" customWidth="1"/>
    <col min="10" max="10" width="13.5703125" customWidth="1"/>
    <col min="11" max="11" width="11.7109375" customWidth="1"/>
    <col min="12" max="12" width="18.5703125" customWidth="1"/>
  </cols>
  <sheetData>
    <row r="1" spans="1:32" x14ac:dyDescent="0.25">
      <c r="A1" s="10" t="s">
        <v>272</v>
      </c>
      <c r="E1" s="6" t="s">
        <v>183</v>
      </c>
    </row>
    <row r="2" spans="1:32" x14ac:dyDescent="0.25">
      <c r="F2" s="6"/>
    </row>
    <row r="3" spans="1:32" s="1" customFormat="1" x14ac:dyDescent="0.25">
      <c r="A3" s="1" t="s">
        <v>149</v>
      </c>
      <c r="B3" s="1" t="s">
        <v>150</v>
      </c>
      <c r="C3" s="1" t="s">
        <v>147</v>
      </c>
      <c r="D3" s="1" t="s">
        <v>131</v>
      </c>
      <c r="E3" s="1" t="s">
        <v>132</v>
      </c>
      <c r="F3" s="1" t="s">
        <v>133</v>
      </c>
      <c r="G3" s="1" t="s">
        <v>134</v>
      </c>
      <c r="H3" s="1" t="s">
        <v>137</v>
      </c>
      <c r="I3" s="1" t="s">
        <v>135</v>
      </c>
    </row>
    <row r="4" spans="1:32" x14ac:dyDescent="0.25">
      <c r="A4" s="1" t="s">
        <v>2</v>
      </c>
      <c r="B4" s="1" t="s">
        <v>26</v>
      </c>
      <c r="C4" s="6" t="s">
        <v>26</v>
      </c>
    </row>
    <row r="5" spans="1:32" x14ac:dyDescent="0.25">
      <c r="A5" s="1"/>
      <c r="B5" s="1"/>
      <c r="C5" s="6"/>
      <c r="D5" t="s">
        <v>258</v>
      </c>
      <c r="E5" t="s">
        <v>26</v>
      </c>
      <c r="F5">
        <v>16</v>
      </c>
      <c r="G5" t="s">
        <v>136</v>
      </c>
      <c r="I5" s="11" t="s">
        <v>126</v>
      </c>
    </row>
    <row r="6" spans="1:32" x14ac:dyDescent="0.25">
      <c r="A6" s="1"/>
      <c r="B6" s="1"/>
      <c r="C6" s="6"/>
      <c r="D6" t="s">
        <v>138</v>
      </c>
      <c r="E6" t="s">
        <v>26</v>
      </c>
      <c r="G6" t="s">
        <v>139</v>
      </c>
      <c r="H6" t="s">
        <v>144</v>
      </c>
      <c r="I6" s="11" t="s">
        <v>143</v>
      </c>
    </row>
    <row r="7" spans="1:32" x14ac:dyDescent="0.25">
      <c r="A7" s="1"/>
      <c r="B7" s="1"/>
      <c r="C7" s="6"/>
      <c r="D7" t="s">
        <v>151</v>
      </c>
      <c r="E7" t="s">
        <v>26</v>
      </c>
      <c r="G7" t="s">
        <v>139</v>
      </c>
      <c r="H7" t="s">
        <v>146</v>
      </c>
      <c r="I7" s="11" t="s">
        <v>145</v>
      </c>
      <c r="L7" s="12"/>
      <c r="Q7" s="12"/>
      <c r="V7" s="12"/>
      <c r="AA7" s="12"/>
      <c r="AF7" s="12"/>
    </row>
    <row r="8" spans="1:32" x14ac:dyDescent="0.25">
      <c r="A8" s="1"/>
      <c r="B8" s="1"/>
      <c r="C8" s="6"/>
      <c r="D8" t="s">
        <v>257</v>
      </c>
      <c r="E8" t="s">
        <v>26</v>
      </c>
      <c r="G8" t="s">
        <v>136</v>
      </c>
      <c r="H8" t="s">
        <v>242</v>
      </c>
      <c r="I8" s="11" t="s">
        <v>243</v>
      </c>
      <c r="L8" s="12"/>
      <c r="Q8" s="12"/>
      <c r="V8" s="12"/>
      <c r="AA8" s="12"/>
      <c r="AF8" s="12"/>
    </row>
    <row r="9" spans="1:32" x14ac:dyDescent="0.25">
      <c r="A9" s="1"/>
      <c r="B9" s="1"/>
      <c r="C9" s="6"/>
      <c r="D9" t="s">
        <v>275</v>
      </c>
      <c r="E9" t="s">
        <v>26</v>
      </c>
      <c r="G9" t="s">
        <v>139</v>
      </c>
      <c r="I9" s="11" t="s">
        <v>276</v>
      </c>
    </row>
    <row r="10" spans="1:32" x14ac:dyDescent="0.25">
      <c r="A10" s="1" t="s">
        <v>3</v>
      </c>
      <c r="B10" s="1" t="s">
        <v>27</v>
      </c>
      <c r="C10" s="6" t="s">
        <v>27</v>
      </c>
    </row>
    <row r="11" spans="1:32" x14ac:dyDescent="0.25">
      <c r="A11" s="1"/>
      <c r="B11" s="1"/>
      <c r="C11" s="6"/>
      <c r="D11" t="s">
        <v>140</v>
      </c>
      <c r="E11" t="s">
        <v>27</v>
      </c>
      <c r="G11" t="s">
        <v>139</v>
      </c>
      <c r="H11" t="s">
        <v>142</v>
      </c>
      <c r="I11" s="11" t="s">
        <v>141</v>
      </c>
      <c r="Q11" s="12"/>
      <c r="V11" s="12"/>
      <c r="AA11" s="12"/>
      <c r="AF11" s="12"/>
    </row>
    <row r="12" spans="1:32" x14ac:dyDescent="0.25">
      <c r="A12" s="1" t="s">
        <v>4</v>
      </c>
      <c r="B12" s="1" t="s">
        <v>28</v>
      </c>
      <c r="C12" s="6" t="s">
        <v>148</v>
      </c>
      <c r="Q12" s="12"/>
      <c r="V12" s="12"/>
    </row>
    <row r="13" spans="1:32" x14ac:dyDescent="0.25">
      <c r="A13" s="1"/>
      <c r="B13" s="1"/>
      <c r="C13" s="6"/>
      <c r="D13" t="s">
        <v>152</v>
      </c>
      <c r="E13" t="s">
        <v>153</v>
      </c>
      <c r="G13" t="s">
        <v>139</v>
      </c>
      <c r="H13" t="s">
        <v>154</v>
      </c>
      <c r="I13" s="11" t="s">
        <v>155</v>
      </c>
      <c r="J13" s="12"/>
      <c r="L13" s="12"/>
    </row>
    <row r="14" spans="1:32" x14ac:dyDescent="0.25">
      <c r="A14" s="1"/>
      <c r="B14" s="1"/>
      <c r="C14" s="6"/>
      <c r="D14" t="s">
        <v>268</v>
      </c>
      <c r="E14" t="s">
        <v>153</v>
      </c>
      <c r="F14">
        <v>4</v>
      </c>
      <c r="G14" t="s">
        <v>136</v>
      </c>
      <c r="H14" t="s">
        <v>269</v>
      </c>
      <c r="I14" t="s">
        <v>212</v>
      </c>
    </row>
    <row r="15" spans="1:32" x14ac:dyDescent="0.25">
      <c r="A15" s="1" t="s">
        <v>5</v>
      </c>
      <c r="B15" s="1" t="s">
        <v>29</v>
      </c>
      <c r="C15" s="6" t="s">
        <v>156</v>
      </c>
      <c r="V15" s="12"/>
      <c r="AA15" s="12"/>
      <c r="AF15" s="12"/>
    </row>
    <row r="16" spans="1:32" x14ac:dyDescent="0.25">
      <c r="A16" s="1"/>
      <c r="B16" s="1"/>
      <c r="C16" s="6"/>
      <c r="D16" t="s">
        <v>157</v>
      </c>
      <c r="E16" t="s">
        <v>163</v>
      </c>
      <c r="G16" t="s">
        <v>164</v>
      </c>
      <c r="H16" t="s">
        <v>235</v>
      </c>
      <c r="I16" t="s">
        <v>162</v>
      </c>
    </row>
    <row r="17" spans="1:32" x14ac:dyDescent="0.25">
      <c r="A17" s="1" t="s">
        <v>6</v>
      </c>
      <c r="B17" s="1" t="s">
        <v>30</v>
      </c>
      <c r="C17" s="6" t="s">
        <v>158</v>
      </c>
    </row>
    <row r="18" spans="1:32" x14ac:dyDescent="0.25">
      <c r="A18" s="1"/>
      <c r="B18" s="1"/>
      <c r="C18" s="6"/>
      <c r="D18" t="s">
        <v>166</v>
      </c>
      <c r="E18" t="s">
        <v>165</v>
      </c>
      <c r="G18" t="s">
        <v>168</v>
      </c>
      <c r="I18" t="s">
        <v>167</v>
      </c>
    </row>
    <row r="19" spans="1:32" x14ac:dyDescent="0.25">
      <c r="A19" s="1" t="s">
        <v>7</v>
      </c>
      <c r="B19" s="1" t="s">
        <v>31</v>
      </c>
      <c r="C19" s="6" t="s">
        <v>170</v>
      </c>
      <c r="Q19" s="12"/>
      <c r="V19" s="12"/>
      <c r="AA19" s="12"/>
      <c r="AF19" s="12"/>
    </row>
    <row r="20" spans="1:32" x14ac:dyDescent="0.25">
      <c r="A20" s="1"/>
      <c r="B20" s="1"/>
      <c r="C20" s="6"/>
      <c r="D20" t="s">
        <v>171</v>
      </c>
      <c r="E20" t="s">
        <v>172</v>
      </c>
      <c r="G20" t="s">
        <v>139</v>
      </c>
      <c r="H20" t="s">
        <v>176</v>
      </c>
      <c r="I20" s="11" t="s">
        <v>143</v>
      </c>
      <c r="L20" s="12"/>
      <c r="P20" s="1"/>
    </row>
    <row r="21" spans="1:32" x14ac:dyDescent="0.25">
      <c r="A21" s="1" t="s">
        <v>8</v>
      </c>
      <c r="B21" s="1" t="s">
        <v>32</v>
      </c>
      <c r="C21" s="6" t="s">
        <v>173</v>
      </c>
    </row>
    <row r="22" spans="1:32" x14ac:dyDescent="0.25">
      <c r="A22" s="1"/>
      <c r="B22" s="1"/>
      <c r="C22" s="6"/>
      <c r="D22" t="s">
        <v>174</v>
      </c>
      <c r="E22" t="s">
        <v>175</v>
      </c>
      <c r="F22">
        <v>34</v>
      </c>
      <c r="G22" t="s">
        <v>139</v>
      </c>
      <c r="H22" t="s">
        <v>181</v>
      </c>
      <c r="I22" s="11" t="s">
        <v>179</v>
      </c>
      <c r="Q22" s="12"/>
      <c r="V22" s="12"/>
      <c r="AA22" s="12"/>
      <c r="AF22" s="12"/>
    </row>
    <row r="23" spans="1:32" x14ac:dyDescent="0.25">
      <c r="A23" s="1" t="s">
        <v>9</v>
      </c>
      <c r="B23" s="1" t="s">
        <v>33</v>
      </c>
      <c r="C23" s="6" t="s">
        <v>182</v>
      </c>
      <c r="Q23" s="15"/>
      <c r="V23" s="15"/>
      <c r="AA23" s="15"/>
      <c r="AF23" s="15"/>
    </row>
    <row r="24" spans="1:32" x14ac:dyDescent="0.25">
      <c r="A24" s="1"/>
      <c r="B24" s="1"/>
      <c r="C24" s="6"/>
      <c r="D24" t="s">
        <v>177</v>
      </c>
      <c r="E24" t="s">
        <v>180</v>
      </c>
      <c r="F24">
        <v>6</v>
      </c>
      <c r="G24" t="s">
        <v>139</v>
      </c>
      <c r="H24" t="s">
        <v>178</v>
      </c>
      <c r="I24" t="s">
        <v>179</v>
      </c>
      <c r="Q24" s="12"/>
      <c r="V24" s="12"/>
      <c r="AA24" s="12"/>
      <c r="AF24" s="12"/>
    </row>
    <row r="25" spans="1:32" x14ac:dyDescent="0.25">
      <c r="A25" s="1" t="s">
        <v>10</v>
      </c>
      <c r="B25" s="1" t="s">
        <v>34</v>
      </c>
      <c r="C25" s="6" t="s">
        <v>34</v>
      </c>
      <c r="Q25" s="12"/>
      <c r="V25" s="12"/>
      <c r="AA25" s="12"/>
      <c r="AF25" s="12"/>
    </row>
    <row r="26" spans="1:32" x14ac:dyDescent="0.25">
      <c r="A26" s="1"/>
      <c r="B26" s="1"/>
      <c r="C26" s="6"/>
      <c r="D26" t="s">
        <v>259</v>
      </c>
      <c r="E26" t="s">
        <v>34</v>
      </c>
      <c r="F26">
        <v>386</v>
      </c>
      <c r="G26" t="s">
        <v>136</v>
      </c>
      <c r="I26" t="s">
        <v>129</v>
      </c>
      <c r="Q26" s="12"/>
      <c r="V26" s="12"/>
      <c r="AA26" s="12"/>
      <c r="AF26" s="12"/>
    </row>
    <row r="27" spans="1:32" x14ac:dyDescent="0.25">
      <c r="A27" s="1"/>
      <c r="B27" s="1"/>
      <c r="C27" s="6"/>
      <c r="D27" t="s">
        <v>260</v>
      </c>
      <c r="E27" t="s">
        <v>34</v>
      </c>
      <c r="F27">
        <f>91+138</f>
        <v>229</v>
      </c>
      <c r="G27" t="s">
        <v>136</v>
      </c>
      <c r="I27" t="s">
        <v>128</v>
      </c>
      <c r="L27" s="12"/>
      <c r="Q27" s="12"/>
      <c r="V27" s="12"/>
      <c r="AA27" s="12"/>
      <c r="AF27" s="12"/>
    </row>
    <row r="28" spans="1:32" x14ac:dyDescent="0.25">
      <c r="A28" s="1"/>
      <c r="B28" s="1"/>
      <c r="C28" s="6"/>
      <c r="D28" t="s">
        <v>261</v>
      </c>
      <c r="E28" t="s">
        <v>34</v>
      </c>
      <c r="G28" t="s">
        <v>139</v>
      </c>
      <c r="H28" t="s">
        <v>262</v>
      </c>
      <c r="I28" t="s">
        <v>191</v>
      </c>
      <c r="L28" s="12"/>
      <c r="Q28" s="12"/>
      <c r="V28" s="12"/>
      <c r="AA28" s="12"/>
      <c r="AF28" s="12"/>
    </row>
    <row r="29" spans="1:32" x14ac:dyDescent="0.25">
      <c r="A29" s="1"/>
      <c r="B29" s="1"/>
      <c r="C29" s="6"/>
      <c r="D29" t="s">
        <v>263</v>
      </c>
      <c r="E29" t="s">
        <v>34</v>
      </c>
      <c r="G29" t="s">
        <v>193</v>
      </c>
      <c r="H29" t="s">
        <v>248</v>
      </c>
      <c r="I29" t="s">
        <v>192</v>
      </c>
    </row>
    <row r="30" spans="1:32" x14ac:dyDescent="0.25">
      <c r="A30" s="1"/>
      <c r="B30" s="1"/>
      <c r="C30" s="6"/>
      <c r="D30" t="s">
        <v>239</v>
      </c>
      <c r="E30" t="s">
        <v>34</v>
      </c>
      <c r="G30" t="s">
        <v>139</v>
      </c>
      <c r="H30" t="s">
        <v>241</v>
      </c>
      <c r="I30" s="11" t="s">
        <v>240</v>
      </c>
      <c r="K30" s="13"/>
      <c r="Q30" s="12"/>
      <c r="V30" s="12"/>
      <c r="AA30" s="12"/>
      <c r="AF30" s="12"/>
    </row>
    <row r="31" spans="1:32" x14ac:dyDescent="0.25">
      <c r="A31" s="1"/>
      <c r="B31" s="1"/>
      <c r="C31" s="6"/>
      <c r="D31" t="s">
        <v>244</v>
      </c>
      <c r="E31" t="s">
        <v>34</v>
      </c>
      <c r="G31" t="s">
        <v>136</v>
      </c>
      <c r="H31" t="s">
        <v>245</v>
      </c>
      <c r="I31" t="s">
        <v>243</v>
      </c>
    </row>
    <row r="32" spans="1:32" x14ac:dyDescent="0.25">
      <c r="A32" s="1" t="s">
        <v>11</v>
      </c>
      <c r="B32" s="1" t="s">
        <v>35</v>
      </c>
      <c r="C32" s="6" t="s">
        <v>35</v>
      </c>
      <c r="L32" s="14"/>
    </row>
    <row r="33" spans="1:32" x14ac:dyDescent="0.25">
      <c r="A33" s="1"/>
      <c r="B33" s="1"/>
      <c r="C33" s="6"/>
      <c r="D33" t="s">
        <v>194</v>
      </c>
      <c r="E33" t="s">
        <v>35</v>
      </c>
      <c r="G33" t="s">
        <v>139</v>
      </c>
      <c r="H33" t="s">
        <v>196</v>
      </c>
      <c r="I33" t="s">
        <v>195</v>
      </c>
      <c r="L33" s="12"/>
    </row>
    <row r="34" spans="1:32" x14ac:dyDescent="0.25">
      <c r="A34" s="1" t="s">
        <v>12</v>
      </c>
      <c r="B34" s="1" t="s">
        <v>36</v>
      </c>
      <c r="C34" s="6" t="s">
        <v>197</v>
      </c>
    </row>
    <row r="35" spans="1:32" x14ac:dyDescent="0.25">
      <c r="A35" s="1"/>
      <c r="B35" s="1"/>
      <c r="C35" s="6"/>
      <c r="D35" t="s">
        <v>199</v>
      </c>
      <c r="E35" t="s">
        <v>36</v>
      </c>
      <c r="G35" t="s">
        <v>139</v>
      </c>
      <c r="H35" t="s">
        <v>198</v>
      </c>
      <c r="I35" t="s">
        <v>200</v>
      </c>
      <c r="L35" s="15"/>
    </row>
    <row r="36" spans="1:32" x14ac:dyDescent="0.25">
      <c r="A36" s="1" t="s">
        <v>13</v>
      </c>
      <c r="B36" s="1" t="s">
        <v>37</v>
      </c>
      <c r="C36" s="6" t="s">
        <v>169</v>
      </c>
      <c r="Q36" s="12"/>
      <c r="V36" s="12"/>
      <c r="AA36" s="12"/>
      <c r="AF36" s="12"/>
    </row>
    <row r="37" spans="1:32" x14ac:dyDescent="0.25">
      <c r="A37" s="1"/>
      <c r="B37" s="1"/>
      <c r="C37" s="6"/>
      <c r="D37" t="s">
        <v>160</v>
      </c>
      <c r="E37" t="s">
        <v>37</v>
      </c>
      <c r="F37">
        <v>17</v>
      </c>
      <c r="G37" t="s">
        <v>139</v>
      </c>
      <c r="H37" t="s">
        <v>161</v>
      </c>
      <c r="I37" t="s">
        <v>159</v>
      </c>
      <c r="L37" s="12"/>
      <c r="V37" s="12"/>
      <c r="AA37" s="12"/>
      <c r="AF37" s="12"/>
    </row>
    <row r="38" spans="1:32" x14ac:dyDescent="0.25">
      <c r="A38" s="1" t="s">
        <v>14</v>
      </c>
      <c r="B38" s="1" t="s">
        <v>38</v>
      </c>
      <c r="C38" s="6" t="s">
        <v>187</v>
      </c>
    </row>
    <row r="39" spans="1:32" x14ac:dyDescent="0.25">
      <c r="A39" s="1"/>
      <c r="B39" s="1"/>
      <c r="C39" s="6"/>
      <c r="D39" t="s">
        <v>188</v>
      </c>
      <c r="E39" t="s">
        <v>184</v>
      </c>
      <c r="F39">
        <v>57</v>
      </c>
      <c r="G39" t="s">
        <v>139</v>
      </c>
      <c r="H39" t="s">
        <v>189</v>
      </c>
      <c r="I39" t="s">
        <v>190</v>
      </c>
      <c r="L39" s="12"/>
    </row>
    <row r="40" spans="1:32" x14ac:dyDescent="0.25">
      <c r="A40" s="1" t="s">
        <v>15</v>
      </c>
      <c r="B40" s="1" t="s">
        <v>39</v>
      </c>
      <c r="C40" s="6" t="s">
        <v>201</v>
      </c>
    </row>
    <row r="41" spans="1:32" x14ac:dyDescent="0.25">
      <c r="A41" s="1"/>
      <c r="B41" s="1"/>
      <c r="C41" s="6"/>
      <c r="D41" t="s">
        <v>202</v>
      </c>
      <c r="E41" t="s">
        <v>39</v>
      </c>
      <c r="F41">
        <v>18</v>
      </c>
      <c r="G41" t="s">
        <v>139</v>
      </c>
      <c r="I41" s="11" t="s">
        <v>203</v>
      </c>
      <c r="L41" s="12"/>
    </row>
    <row r="42" spans="1:32" x14ac:dyDescent="0.25">
      <c r="A42" s="1" t="s">
        <v>16</v>
      </c>
      <c r="B42" s="1" t="s">
        <v>40</v>
      </c>
      <c r="C42" s="6" t="s">
        <v>204</v>
      </c>
    </row>
    <row r="43" spans="1:32" x14ac:dyDescent="0.25">
      <c r="A43" s="1"/>
      <c r="B43" s="1"/>
      <c r="C43" s="6"/>
      <c r="D43" t="s">
        <v>205</v>
      </c>
      <c r="E43" t="s">
        <v>40</v>
      </c>
      <c r="F43">
        <v>17</v>
      </c>
      <c r="G43" t="s">
        <v>139</v>
      </c>
      <c r="I43" s="11" t="s">
        <v>206</v>
      </c>
    </row>
    <row r="44" spans="1:32" x14ac:dyDescent="0.25">
      <c r="A44" s="1" t="s">
        <v>17</v>
      </c>
      <c r="B44" s="1" t="s">
        <v>41</v>
      </c>
      <c r="C44" s="6" t="s">
        <v>207</v>
      </c>
    </row>
    <row r="45" spans="1:32" x14ac:dyDescent="0.25">
      <c r="A45" s="1"/>
      <c r="B45" s="1"/>
      <c r="C45" s="6"/>
      <c r="D45" t="s">
        <v>209</v>
      </c>
      <c r="E45" t="s">
        <v>246</v>
      </c>
      <c r="G45" t="s">
        <v>139</v>
      </c>
      <c r="H45" t="s">
        <v>247</v>
      </c>
      <c r="I45" t="s">
        <v>208</v>
      </c>
      <c r="L45" s="12"/>
    </row>
    <row r="46" spans="1:32" x14ac:dyDescent="0.25">
      <c r="A46" s="9" t="s">
        <v>18</v>
      </c>
      <c r="B46" s="9" t="s">
        <v>42</v>
      </c>
      <c r="C46" s="8" t="s">
        <v>185</v>
      </c>
      <c r="D46" s="5"/>
      <c r="E46" s="5"/>
      <c r="F46" s="5"/>
      <c r="G46" s="5"/>
      <c r="H46" s="5"/>
      <c r="I46" s="5"/>
    </row>
    <row r="47" spans="1:32" x14ac:dyDescent="0.25">
      <c r="A47" s="9"/>
      <c r="B47" s="9"/>
      <c r="C47" s="8"/>
      <c r="D47" s="5" t="s">
        <v>210</v>
      </c>
      <c r="E47" s="5"/>
      <c r="F47" s="5"/>
      <c r="G47" s="5"/>
      <c r="H47" s="5" t="s">
        <v>211</v>
      </c>
      <c r="I47" s="5"/>
    </row>
    <row r="48" spans="1:32" x14ac:dyDescent="0.25">
      <c r="A48" s="1" t="s">
        <v>19</v>
      </c>
      <c r="B48" s="1" t="s">
        <v>43</v>
      </c>
      <c r="C48" s="6" t="s">
        <v>43</v>
      </c>
    </row>
    <row r="49" spans="1:16" x14ac:dyDescent="0.25">
      <c r="A49" s="1"/>
      <c r="B49" s="1"/>
      <c r="C49" s="6"/>
      <c r="D49" t="s">
        <v>264</v>
      </c>
      <c r="E49" t="s">
        <v>43</v>
      </c>
      <c r="F49">
        <v>20</v>
      </c>
      <c r="G49" t="s">
        <v>136</v>
      </c>
      <c r="I49" t="s">
        <v>127</v>
      </c>
      <c r="L49" s="12"/>
      <c r="P49" s="4"/>
    </row>
    <row r="50" spans="1:16" x14ac:dyDescent="0.25">
      <c r="A50" s="1"/>
      <c r="B50" s="1"/>
      <c r="C50" s="6"/>
      <c r="D50" t="s">
        <v>277</v>
      </c>
      <c r="E50" t="s">
        <v>43</v>
      </c>
      <c r="I50" s="11" t="s">
        <v>214</v>
      </c>
      <c r="P50" s="4"/>
    </row>
    <row r="51" spans="1:16" x14ac:dyDescent="0.25">
      <c r="A51" s="1"/>
      <c r="B51" s="1"/>
      <c r="C51" s="6"/>
      <c r="D51" t="s">
        <v>213</v>
      </c>
      <c r="E51" t="s">
        <v>43</v>
      </c>
      <c r="F51">
        <v>16</v>
      </c>
      <c r="G51" t="s">
        <v>139</v>
      </c>
      <c r="H51" t="s">
        <v>215</v>
      </c>
      <c r="I51" t="s">
        <v>216</v>
      </c>
      <c r="L51" s="12"/>
      <c r="P51" s="4"/>
    </row>
    <row r="52" spans="1:16" x14ac:dyDescent="0.25">
      <c r="A52" s="1"/>
      <c r="B52" s="1"/>
      <c r="C52" s="6"/>
      <c r="D52" t="s">
        <v>265</v>
      </c>
      <c r="E52" t="s">
        <v>43</v>
      </c>
      <c r="H52" t="s">
        <v>218</v>
      </c>
      <c r="I52" s="11" t="s">
        <v>217</v>
      </c>
      <c r="P52" s="4"/>
    </row>
    <row r="53" spans="1:16" x14ac:dyDescent="0.25">
      <c r="A53" s="1" t="s">
        <v>20</v>
      </c>
      <c r="B53" s="1" t="s">
        <v>44</v>
      </c>
      <c r="C53" s="6" t="s">
        <v>44</v>
      </c>
    </row>
    <row r="54" spans="1:16" x14ac:dyDescent="0.25">
      <c r="A54" s="1"/>
      <c r="B54" s="1"/>
      <c r="C54" s="6"/>
      <c r="D54" t="s">
        <v>266</v>
      </c>
      <c r="E54" t="s">
        <v>44</v>
      </c>
      <c r="F54">
        <v>28</v>
      </c>
      <c r="G54" t="s">
        <v>224</v>
      </c>
      <c r="H54" t="s">
        <v>220</v>
      </c>
      <c r="I54" t="s">
        <v>219</v>
      </c>
    </row>
    <row r="55" spans="1:16" x14ac:dyDescent="0.25">
      <c r="A55" s="1" t="s">
        <v>21</v>
      </c>
      <c r="B55" s="1" t="s">
        <v>45</v>
      </c>
      <c r="C55" s="6" t="s">
        <v>45</v>
      </c>
    </row>
    <row r="56" spans="1:16" x14ac:dyDescent="0.25">
      <c r="A56" s="1"/>
      <c r="B56" s="1"/>
      <c r="C56" s="6"/>
      <c r="D56" t="s">
        <v>222</v>
      </c>
      <c r="E56" t="s">
        <v>45</v>
      </c>
      <c r="G56" t="s">
        <v>139</v>
      </c>
      <c r="I56" t="s">
        <v>221</v>
      </c>
    </row>
    <row r="57" spans="1:16" x14ac:dyDescent="0.25">
      <c r="A57" s="1" t="s">
        <v>22</v>
      </c>
      <c r="B57" s="1" t="s">
        <v>46</v>
      </c>
      <c r="C57" s="6" t="s">
        <v>46</v>
      </c>
    </row>
    <row r="58" spans="1:16" x14ac:dyDescent="0.25">
      <c r="A58" s="1"/>
      <c r="B58" s="1"/>
      <c r="C58" s="6"/>
      <c r="D58" t="s">
        <v>267</v>
      </c>
      <c r="E58" t="s">
        <v>46</v>
      </c>
      <c r="F58">
        <v>62</v>
      </c>
      <c r="G58" t="s">
        <v>136</v>
      </c>
      <c r="I58" t="s">
        <v>130</v>
      </c>
    </row>
    <row r="59" spans="1:16" x14ac:dyDescent="0.25">
      <c r="A59" s="1"/>
      <c r="B59" s="1"/>
      <c r="C59" s="6"/>
      <c r="D59" t="s">
        <v>227</v>
      </c>
      <c r="E59" t="s">
        <v>46</v>
      </c>
      <c r="F59">
        <v>20</v>
      </c>
      <c r="G59" t="s">
        <v>139</v>
      </c>
      <c r="I59" t="s">
        <v>228</v>
      </c>
    </row>
    <row r="60" spans="1:16" x14ac:dyDescent="0.25">
      <c r="A60" s="1" t="s">
        <v>23</v>
      </c>
      <c r="B60" s="1" t="s">
        <v>47</v>
      </c>
      <c r="C60" s="6" t="s">
        <v>226</v>
      </c>
    </row>
    <row r="61" spans="1:16" x14ac:dyDescent="0.25">
      <c r="A61" s="1"/>
      <c r="B61" s="1"/>
      <c r="C61" s="6"/>
      <c r="D61" t="s">
        <v>225</v>
      </c>
      <c r="E61" t="s">
        <v>47</v>
      </c>
      <c r="G61" t="s">
        <v>139</v>
      </c>
      <c r="I61" s="11" t="s">
        <v>223</v>
      </c>
      <c r="J61" s="14"/>
      <c r="L61" s="12"/>
    </row>
    <row r="62" spans="1:16" x14ac:dyDescent="0.25">
      <c r="A62" s="1" t="s">
        <v>24</v>
      </c>
      <c r="B62" s="1" t="s">
        <v>48</v>
      </c>
      <c r="C62" s="6" t="s">
        <v>186</v>
      </c>
    </row>
    <row r="63" spans="1:16" x14ac:dyDescent="0.25">
      <c r="A63" s="1"/>
      <c r="B63" s="1"/>
      <c r="C63" s="6"/>
      <c r="D63" t="s">
        <v>231</v>
      </c>
      <c r="E63" t="s">
        <v>230</v>
      </c>
      <c r="G63" t="s">
        <v>139</v>
      </c>
      <c r="H63" t="s">
        <v>232</v>
      </c>
      <c r="I63" s="11" t="s">
        <v>229</v>
      </c>
      <c r="L63" s="12"/>
    </row>
    <row r="64" spans="1:16" x14ac:dyDescent="0.25">
      <c r="A64" s="1" t="s">
        <v>25</v>
      </c>
      <c r="B64" s="1" t="s">
        <v>49</v>
      </c>
      <c r="C64" s="6" t="s">
        <v>49</v>
      </c>
    </row>
    <row r="65" spans="1:9" x14ac:dyDescent="0.25">
      <c r="A65" s="1"/>
      <c r="B65" s="1"/>
      <c r="C65" s="6"/>
      <c r="D65" t="s">
        <v>233</v>
      </c>
      <c r="E65" t="s">
        <v>49</v>
      </c>
      <c r="G65" t="s">
        <v>139</v>
      </c>
      <c r="I65" s="11" t="s">
        <v>234</v>
      </c>
    </row>
    <row r="68" spans="1:9" x14ac:dyDescent="0.25">
      <c r="A68" s="10" t="s">
        <v>256</v>
      </c>
    </row>
    <row r="71" spans="1:9" x14ac:dyDescent="0.25">
      <c r="A71" s="1" t="s">
        <v>250</v>
      </c>
      <c r="B71" s="1" t="s">
        <v>249</v>
      </c>
      <c r="C71" s="6" t="s">
        <v>251</v>
      </c>
      <c r="D71" t="s">
        <v>236</v>
      </c>
      <c r="E71" t="s">
        <v>249</v>
      </c>
      <c r="G71" t="s">
        <v>139</v>
      </c>
      <c r="H71" t="s">
        <v>270</v>
      </c>
      <c r="I71" t="s">
        <v>238</v>
      </c>
    </row>
    <row r="72" spans="1:9" x14ac:dyDescent="0.25">
      <c r="A72" s="1" t="s">
        <v>253</v>
      </c>
      <c r="B72" s="7" t="s">
        <v>255</v>
      </c>
      <c r="C72" s="6" t="s">
        <v>254</v>
      </c>
      <c r="D72" t="s">
        <v>273</v>
      </c>
      <c r="E72" t="s">
        <v>252</v>
      </c>
      <c r="G72" t="s">
        <v>139</v>
      </c>
      <c r="H72" t="s">
        <v>274</v>
      </c>
      <c r="I72" t="s">
        <v>237</v>
      </c>
    </row>
    <row r="75" spans="1:9" x14ac:dyDescent="0.25">
      <c r="A75" s="2" t="s">
        <v>271</v>
      </c>
    </row>
  </sheetData>
  <hyperlinks>
    <hyperlink ref="I5" r:id="rId1" xr:uid="{3F6E5B81-41B9-4245-A737-63AFC5A3D958}"/>
    <hyperlink ref="I20" r:id="rId2" xr:uid="{73EC553B-6584-4A94-AD00-DA817DFB2F91}"/>
    <hyperlink ref="I22" r:id="rId3" xr:uid="{BEFD0D69-5B9C-4E24-8F8D-45CBCC5BACC7}"/>
    <hyperlink ref="I41" r:id="rId4" xr:uid="{2D473A1F-68B6-4649-B6F3-BBA6B665E1D5}"/>
    <hyperlink ref="I43" r:id="rId5" xr:uid="{1967CD74-9B67-4DED-BE1D-79DA2801446D}"/>
    <hyperlink ref="I61" r:id="rId6" xr:uid="{47F8F96E-B699-474E-BCD8-8F026609E713}"/>
    <hyperlink ref="I8" r:id="rId7" xr:uid="{E0BF9834-EB87-4EE9-9732-FDBD517F3279}"/>
    <hyperlink ref="I50" r:id="rId8" xr:uid="{6D11A13A-54A4-4631-A95C-9F9C6761844C}"/>
    <hyperlink ref="I52" r:id="rId9" xr:uid="{5452D046-8666-4919-B8AD-27D155E8A762}"/>
    <hyperlink ref="I63" r:id="rId10" xr:uid="{720343BF-3186-4641-88F3-88CD6E860796}"/>
    <hyperlink ref="I9" r:id="rId11" xr:uid="{A9A9F3D7-0DA5-4681-9FAA-BBC7E65D34FD}"/>
    <hyperlink ref="I11" r:id="rId12" xr:uid="{51014E37-762F-4460-B5E8-37FBAE0917AE}"/>
    <hyperlink ref="I13" r:id="rId13" xr:uid="{5D43E34F-A86B-4A03-A6B0-04AEE5A161F6}"/>
    <hyperlink ref="I30" r:id="rId14" xr:uid="{02D03FB9-B960-478F-AFCB-FC814DFDFFC4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X200"/>
  <sheetViews>
    <sheetView tabSelected="1" zoomScaleNormal="100" workbookViewId="0">
      <selection activeCell="C3" sqref="C3"/>
    </sheetView>
  </sheetViews>
  <sheetFormatPr defaultRowHeight="15" x14ac:dyDescent="0.25"/>
  <cols>
    <col min="1" max="1" width="15.5703125" customWidth="1"/>
    <col min="2" max="2" width="20.7109375" customWidth="1"/>
    <col min="25" max="25" width="18.42578125" customWidth="1"/>
    <col min="42" max="42" width="4.42578125" customWidth="1"/>
    <col min="43" max="44" width="9.140625" hidden="1" customWidth="1"/>
    <col min="46" max="46" width="22" customWidth="1"/>
    <col min="68" max="68" width="11.7109375" customWidth="1"/>
  </cols>
  <sheetData>
    <row r="1" spans="1:76" x14ac:dyDescent="0.25">
      <c r="A1" s="1" t="s">
        <v>0</v>
      </c>
      <c r="B1" s="1" t="s">
        <v>1</v>
      </c>
      <c r="C1" s="1">
        <v>2012</v>
      </c>
      <c r="D1" s="1">
        <v>2013</v>
      </c>
      <c r="E1" s="1">
        <v>2014</v>
      </c>
      <c r="F1" s="1">
        <v>2015</v>
      </c>
      <c r="G1" s="1">
        <v>2016</v>
      </c>
      <c r="H1" s="1">
        <v>2017</v>
      </c>
      <c r="I1" s="1">
        <v>2018</v>
      </c>
      <c r="J1" s="1">
        <v>2019</v>
      </c>
      <c r="K1" s="1">
        <v>2020</v>
      </c>
      <c r="L1" s="1">
        <v>2021</v>
      </c>
      <c r="M1" s="1">
        <v>2022</v>
      </c>
      <c r="N1" s="1">
        <v>2023</v>
      </c>
      <c r="O1" s="1">
        <v>2024</v>
      </c>
      <c r="P1" s="1" t="s">
        <v>50</v>
      </c>
      <c r="S1" s="1">
        <v>2025</v>
      </c>
      <c r="W1" s="1" t="s">
        <v>125</v>
      </c>
      <c r="Z1" s="1">
        <v>2012</v>
      </c>
      <c r="AA1" s="1">
        <v>2013</v>
      </c>
      <c r="AB1" s="1">
        <v>2014</v>
      </c>
      <c r="AC1" s="1">
        <v>2015</v>
      </c>
      <c r="AD1" s="3">
        <v>2016</v>
      </c>
      <c r="AE1" s="3">
        <v>2017</v>
      </c>
      <c r="AF1" s="3">
        <v>2018</v>
      </c>
      <c r="AG1" s="3">
        <v>2019</v>
      </c>
      <c r="AH1" s="3">
        <v>2020</v>
      </c>
      <c r="AI1" s="3">
        <v>2021</v>
      </c>
      <c r="AJ1" s="3">
        <v>2022</v>
      </c>
      <c r="AK1" s="3">
        <v>2023</v>
      </c>
      <c r="AL1" s="3">
        <v>2024</v>
      </c>
      <c r="AM1" s="1" t="s">
        <v>50</v>
      </c>
      <c r="AP1" s="2" t="s">
        <v>54</v>
      </c>
      <c r="AU1">
        <v>2012</v>
      </c>
      <c r="AV1">
        <v>2013</v>
      </c>
      <c r="AW1">
        <v>2014</v>
      </c>
      <c r="AX1">
        <v>2015</v>
      </c>
      <c r="AY1">
        <v>2016</v>
      </c>
      <c r="AZ1">
        <v>2017</v>
      </c>
      <c r="BA1">
        <v>2018</v>
      </c>
      <c r="BB1">
        <v>2019</v>
      </c>
      <c r="BC1">
        <v>2020</v>
      </c>
      <c r="BD1">
        <v>2021</v>
      </c>
      <c r="BE1">
        <v>2022</v>
      </c>
      <c r="BF1">
        <v>2023</v>
      </c>
      <c r="BG1">
        <v>2024</v>
      </c>
      <c r="BJ1" s="1" t="s">
        <v>53</v>
      </c>
      <c r="BL1" s="1">
        <v>2012</v>
      </c>
      <c r="BM1" s="1">
        <v>2013</v>
      </c>
      <c r="BN1" s="1">
        <v>2014</v>
      </c>
      <c r="BO1" s="1">
        <v>2015</v>
      </c>
      <c r="BP1" s="3">
        <v>2016</v>
      </c>
      <c r="BQ1" s="3">
        <v>2017</v>
      </c>
      <c r="BR1" s="3">
        <v>2018</v>
      </c>
      <c r="BS1" s="3">
        <v>2019</v>
      </c>
      <c r="BT1" s="3">
        <v>2020</v>
      </c>
      <c r="BU1" s="3">
        <v>2021</v>
      </c>
      <c r="BV1" s="3">
        <v>2022</v>
      </c>
      <c r="BW1" s="3">
        <v>2023</v>
      </c>
      <c r="BX1" s="3">
        <v>2024</v>
      </c>
    </row>
    <row r="2" spans="1:76" x14ac:dyDescent="0.25">
      <c r="A2" t="s">
        <v>2</v>
      </c>
      <c r="B2" t="s">
        <v>26</v>
      </c>
      <c r="C2">
        <v>3</v>
      </c>
      <c r="D2">
        <v>5</v>
      </c>
      <c r="E2">
        <v>3</v>
      </c>
      <c r="F2">
        <v>1</v>
      </c>
      <c r="G2">
        <v>32</v>
      </c>
      <c r="H2">
        <v>19</v>
      </c>
      <c r="I2">
        <v>25</v>
      </c>
      <c r="J2">
        <v>46</v>
      </c>
      <c r="K2">
        <v>20</v>
      </c>
      <c r="L2">
        <v>26</v>
      </c>
      <c r="M2">
        <v>15</v>
      </c>
      <c r="N2">
        <v>14</v>
      </c>
      <c r="O2">
        <v>30</v>
      </c>
      <c r="P2" s="1">
        <f>SUM(C2:O2)</f>
        <v>239</v>
      </c>
      <c r="S2">
        <v>12</v>
      </c>
      <c r="X2" t="s">
        <v>2</v>
      </c>
      <c r="Y2" t="s">
        <v>26</v>
      </c>
      <c r="Z2" cm="1">
        <f t="array" ref="Z2">_xlfn.IFS(C2&gt;0,1,C2=0,0)</f>
        <v>1</v>
      </c>
      <c r="AA2" cm="1">
        <f t="array" ref="AA2">_xlfn.IFS(D2&gt;0,1,D2=0,0)</f>
        <v>1</v>
      </c>
      <c r="AB2" cm="1">
        <f t="array" ref="AB2">_xlfn.IFS(E2&gt;0,1,E2=0,0)</f>
        <v>1</v>
      </c>
      <c r="AC2" cm="1">
        <f t="array" ref="AC2">_xlfn.IFS(F2&gt;0,1,F2=0,0)</f>
        <v>1</v>
      </c>
      <c r="AD2" cm="1">
        <f t="array" ref="AD2">_xlfn.IFS(G2&gt;0,1,G2=0,0)</f>
        <v>1</v>
      </c>
      <c r="AE2" cm="1">
        <f t="array" ref="AE2">_xlfn.IFS(H2&gt;0,1,H2=0,0)</f>
        <v>1</v>
      </c>
      <c r="AF2" cm="1">
        <f t="array" ref="AF2">_xlfn.IFS(I2&gt;0,1,I2=0,0)</f>
        <v>1</v>
      </c>
      <c r="AG2" cm="1">
        <f t="array" ref="AG2">_xlfn.IFS(J2&gt;0,1,J2=0,0)</f>
        <v>1</v>
      </c>
      <c r="AH2" cm="1">
        <f t="array" ref="AH2">_xlfn.IFS(K2&gt;0,1,K2=0,0)</f>
        <v>1</v>
      </c>
      <c r="AI2" cm="1">
        <f t="array" ref="AI2">_xlfn.IFS(L2&gt;0,1,L2=0,0)</f>
        <v>1</v>
      </c>
      <c r="AJ2" cm="1">
        <f t="array" ref="AJ2">_xlfn.IFS(M2&gt;0,1,M2=0,0)</f>
        <v>1</v>
      </c>
      <c r="AK2" cm="1">
        <f t="array" ref="AK2">_xlfn.IFS(N2&gt;0,1,N2=0,0)</f>
        <v>1</v>
      </c>
      <c r="AL2" cm="1">
        <f t="array" ref="AL2">_xlfn.IFS(O2&gt;0,1,O2=0,0)</f>
        <v>1</v>
      </c>
      <c r="AM2" s="1">
        <f>SUM(Z2:AL2)</f>
        <v>13</v>
      </c>
      <c r="AS2" t="s">
        <v>2</v>
      </c>
      <c r="AT2" t="s">
        <v>26</v>
      </c>
      <c r="AU2">
        <f t="shared" ref="AU2:BG2" si="0">IF(Y2=1, 1,Z2)</f>
        <v>1</v>
      </c>
      <c r="AV2">
        <f t="shared" si="0"/>
        <v>1</v>
      </c>
      <c r="AW2">
        <f t="shared" si="0"/>
        <v>1</v>
      </c>
      <c r="AX2">
        <f t="shared" si="0"/>
        <v>1</v>
      </c>
      <c r="AY2">
        <f t="shared" si="0"/>
        <v>1</v>
      </c>
      <c r="AZ2">
        <f t="shared" si="0"/>
        <v>1</v>
      </c>
      <c r="BA2">
        <f t="shared" si="0"/>
        <v>1</v>
      </c>
      <c r="BB2">
        <f t="shared" si="0"/>
        <v>1</v>
      </c>
      <c r="BC2">
        <f t="shared" si="0"/>
        <v>1</v>
      </c>
      <c r="BD2">
        <f t="shared" si="0"/>
        <v>1</v>
      </c>
      <c r="BE2">
        <f t="shared" si="0"/>
        <v>1</v>
      </c>
      <c r="BF2">
        <f t="shared" si="0"/>
        <v>1</v>
      </c>
      <c r="BG2">
        <f t="shared" si="0"/>
        <v>1</v>
      </c>
      <c r="BL2">
        <v>1</v>
      </c>
      <c r="BM2">
        <v>1</v>
      </c>
      <c r="BN2">
        <v>3</v>
      </c>
      <c r="BO2">
        <v>10</v>
      </c>
      <c r="BP2">
        <v>8</v>
      </c>
      <c r="BQ2">
        <v>11</v>
      </c>
      <c r="BR2">
        <v>8</v>
      </c>
      <c r="BS2">
        <v>13</v>
      </c>
      <c r="BT2">
        <v>10</v>
      </c>
      <c r="BU2">
        <v>12</v>
      </c>
      <c r="BV2">
        <v>14</v>
      </c>
      <c r="BW2">
        <v>13</v>
      </c>
      <c r="BX2">
        <v>17</v>
      </c>
    </row>
    <row r="3" spans="1:76" x14ac:dyDescent="0.25">
      <c r="A3" t="s">
        <v>3</v>
      </c>
      <c r="B3" t="s">
        <v>27</v>
      </c>
      <c r="N3">
        <v>1</v>
      </c>
      <c r="O3">
        <v>1</v>
      </c>
      <c r="P3" s="1">
        <f t="shared" ref="P3:P25" si="1">SUM(C3:O3)</f>
        <v>2</v>
      </c>
      <c r="X3" t="s">
        <v>3</v>
      </c>
      <c r="Y3" t="s">
        <v>27</v>
      </c>
      <c r="Z3" cm="1">
        <f t="array" ref="Z3">_xlfn.IFS(C3&gt;0,1,C3=0,0)</f>
        <v>0</v>
      </c>
      <c r="AA3" cm="1">
        <f t="array" ref="AA3">_xlfn.IFS(D3&gt;0,1,D3=0,0)</f>
        <v>0</v>
      </c>
      <c r="AB3" cm="1">
        <f t="array" ref="AB3">_xlfn.IFS(E3&gt;0,1,E3=0,0)</f>
        <v>0</v>
      </c>
      <c r="AC3" cm="1">
        <f t="array" ref="AC3">_xlfn.IFS(F3&gt;0,1,F3=0,0)</f>
        <v>0</v>
      </c>
      <c r="AD3" cm="1">
        <f t="array" ref="AD3">_xlfn.IFS(G3&gt;0,1,G3=0,0)</f>
        <v>0</v>
      </c>
      <c r="AE3" cm="1">
        <f t="array" ref="AE3">_xlfn.IFS(H3&gt;0,1,H3=0,0)</f>
        <v>0</v>
      </c>
      <c r="AF3" cm="1">
        <f t="array" ref="AF3">_xlfn.IFS(I3&gt;0,1,I3=0,0)</f>
        <v>0</v>
      </c>
      <c r="AG3" cm="1">
        <f t="array" ref="AG3">_xlfn.IFS(J3&gt;0,1,J3=0,0)</f>
        <v>0</v>
      </c>
      <c r="AH3" cm="1">
        <f t="array" ref="AH3">_xlfn.IFS(K3&gt;0,1,K3=0,0)</f>
        <v>0</v>
      </c>
      <c r="AI3" cm="1">
        <f t="array" ref="AI3">_xlfn.IFS(L3&gt;0,1,L3=0,0)</f>
        <v>0</v>
      </c>
      <c r="AJ3" cm="1">
        <f t="array" ref="AJ3">_xlfn.IFS(M3&gt;0,1,M3=0,0)</f>
        <v>0</v>
      </c>
      <c r="AK3" cm="1">
        <f t="array" ref="AK3">_xlfn.IFS(N3&gt;0,1,N3=0,0)</f>
        <v>1</v>
      </c>
      <c r="AL3" cm="1">
        <f t="array" ref="AL3">_xlfn.IFS(O3&gt;0,1,O3=0,0)</f>
        <v>1</v>
      </c>
      <c r="AM3" s="1">
        <f t="shared" ref="AM3:AM25" si="2">SUM(Z3:AL3)</f>
        <v>2</v>
      </c>
      <c r="AS3" t="s">
        <v>3</v>
      </c>
      <c r="AT3" t="s">
        <v>27</v>
      </c>
      <c r="BF3">
        <f>IF(AJ3=1, 1,AK3)</f>
        <v>1</v>
      </c>
      <c r="BG3">
        <f>IF(AK3=1, 1,AL3)</f>
        <v>1</v>
      </c>
    </row>
    <row r="4" spans="1:76" x14ac:dyDescent="0.25">
      <c r="A4" t="s">
        <v>4</v>
      </c>
      <c r="B4" t="s">
        <v>28</v>
      </c>
      <c r="F4">
        <v>1</v>
      </c>
      <c r="G4">
        <v>2</v>
      </c>
      <c r="H4">
        <v>3</v>
      </c>
      <c r="I4">
        <v>2</v>
      </c>
      <c r="J4">
        <v>2</v>
      </c>
      <c r="K4">
        <v>3</v>
      </c>
      <c r="L4">
        <v>2</v>
      </c>
      <c r="M4">
        <v>1</v>
      </c>
      <c r="O4">
        <v>2</v>
      </c>
      <c r="P4" s="1">
        <f t="shared" si="1"/>
        <v>18</v>
      </c>
      <c r="S4">
        <v>1</v>
      </c>
      <c r="X4" t="s">
        <v>4</v>
      </c>
      <c r="Y4" t="s">
        <v>28</v>
      </c>
      <c r="Z4" cm="1">
        <f t="array" ref="Z4">_xlfn.IFS(C4&gt;0,1,C4=0,0)</f>
        <v>0</v>
      </c>
      <c r="AA4" cm="1">
        <f t="array" ref="AA4">_xlfn.IFS(D4&gt;0,1,D4=0,0)</f>
        <v>0</v>
      </c>
      <c r="AB4" cm="1">
        <f t="array" ref="AB4">_xlfn.IFS(E4&gt;0,1,E4=0,0)</f>
        <v>0</v>
      </c>
      <c r="AC4" cm="1">
        <f t="array" ref="AC4">_xlfn.IFS(F4&gt;0,1,F4=0,0)</f>
        <v>1</v>
      </c>
      <c r="AD4" cm="1">
        <f t="array" ref="AD4">_xlfn.IFS(G4&gt;0,1,G4=0,0)</f>
        <v>1</v>
      </c>
      <c r="AE4" cm="1">
        <f t="array" ref="AE4">_xlfn.IFS(H4&gt;0,1,H4=0,0)</f>
        <v>1</v>
      </c>
      <c r="AF4" cm="1">
        <f t="array" ref="AF4">_xlfn.IFS(I4&gt;0,1,I4=0,0)</f>
        <v>1</v>
      </c>
      <c r="AG4" cm="1">
        <f t="array" ref="AG4">_xlfn.IFS(J4&gt;0,1,J4=0,0)</f>
        <v>1</v>
      </c>
      <c r="AH4" cm="1">
        <f t="array" ref="AH4">_xlfn.IFS(K4&gt;0,1,K4=0,0)</f>
        <v>1</v>
      </c>
      <c r="AI4" cm="1">
        <f t="array" ref="AI4">_xlfn.IFS(L4&gt;0,1,L4=0,0)</f>
        <v>1</v>
      </c>
      <c r="AJ4" cm="1">
        <f t="array" ref="AJ4">_xlfn.IFS(M4&gt;0,1,M4=0,0)</f>
        <v>1</v>
      </c>
      <c r="AK4" cm="1">
        <f t="array" ref="AK4">_xlfn.IFS(N4&gt;0,1,N4=0,0)</f>
        <v>0</v>
      </c>
      <c r="AL4" cm="1">
        <f t="array" ref="AL4">_xlfn.IFS(O4&gt;0,1,O4=0,0)</f>
        <v>1</v>
      </c>
      <c r="AM4" s="1">
        <f t="shared" si="2"/>
        <v>9</v>
      </c>
      <c r="AS4" t="s">
        <v>4</v>
      </c>
      <c r="AT4" t="s">
        <v>28</v>
      </c>
      <c r="AX4">
        <v>1</v>
      </c>
      <c r="AY4">
        <v>1</v>
      </c>
      <c r="AZ4">
        <v>1</v>
      </c>
      <c r="BA4">
        <v>1</v>
      </c>
      <c r="BB4">
        <v>1</v>
      </c>
      <c r="BC4">
        <v>1</v>
      </c>
      <c r="BD4">
        <v>1</v>
      </c>
      <c r="BE4">
        <v>1</v>
      </c>
      <c r="BF4">
        <v>1</v>
      </c>
      <c r="BG4">
        <v>1</v>
      </c>
      <c r="BJ4" t="s">
        <v>54</v>
      </c>
      <c r="BL4">
        <v>1</v>
      </c>
      <c r="BM4">
        <v>1</v>
      </c>
      <c r="BN4">
        <v>3</v>
      </c>
      <c r="BO4">
        <v>10</v>
      </c>
      <c r="BP4">
        <v>12</v>
      </c>
      <c r="BQ4">
        <v>14</v>
      </c>
      <c r="BR4">
        <v>14</v>
      </c>
      <c r="BS4">
        <v>17</v>
      </c>
      <c r="BT4">
        <v>17</v>
      </c>
      <c r="BU4">
        <v>18</v>
      </c>
      <c r="BV4">
        <v>18</v>
      </c>
      <c r="BW4">
        <v>21</v>
      </c>
      <c r="BX4">
        <v>24</v>
      </c>
    </row>
    <row r="5" spans="1:76" x14ac:dyDescent="0.25">
      <c r="A5" t="s">
        <v>5</v>
      </c>
      <c r="B5" t="s">
        <v>29</v>
      </c>
      <c r="O5">
        <v>1</v>
      </c>
      <c r="P5" s="1">
        <f t="shared" si="1"/>
        <v>1</v>
      </c>
      <c r="X5" t="s">
        <v>5</v>
      </c>
      <c r="Y5" t="s">
        <v>29</v>
      </c>
      <c r="Z5" cm="1">
        <f t="array" ref="Z5">_xlfn.IFS(C5&gt;0,1,C5=0,0)</f>
        <v>0</v>
      </c>
      <c r="AA5" cm="1">
        <f t="array" ref="AA5">_xlfn.IFS(D5&gt;0,1,D5=0,0)</f>
        <v>0</v>
      </c>
      <c r="AB5" cm="1">
        <f t="array" ref="AB5">_xlfn.IFS(E5&gt;0,1,E5=0,0)</f>
        <v>0</v>
      </c>
      <c r="AC5" cm="1">
        <f t="array" ref="AC5">_xlfn.IFS(F5&gt;0,1,F5=0,0)</f>
        <v>0</v>
      </c>
      <c r="AD5" cm="1">
        <f t="array" ref="AD5">_xlfn.IFS(G5&gt;0,1,G5=0,0)</f>
        <v>0</v>
      </c>
      <c r="AE5" cm="1">
        <f t="array" ref="AE5">_xlfn.IFS(H5&gt;0,1,H5=0,0)</f>
        <v>0</v>
      </c>
      <c r="AF5" cm="1">
        <f t="array" ref="AF5">_xlfn.IFS(I5&gt;0,1,I5=0,0)</f>
        <v>0</v>
      </c>
      <c r="AG5" cm="1">
        <f t="array" ref="AG5">_xlfn.IFS(J5&gt;0,1,J5=0,0)</f>
        <v>0</v>
      </c>
      <c r="AH5" cm="1">
        <f t="array" ref="AH5">_xlfn.IFS(K5&gt;0,1,K5=0,0)</f>
        <v>0</v>
      </c>
      <c r="AI5" cm="1">
        <f t="array" ref="AI5">_xlfn.IFS(L5&gt;0,1,L5=0,0)</f>
        <v>0</v>
      </c>
      <c r="AJ5" cm="1">
        <f t="array" ref="AJ5">_xlfn.IFS(M5&gt;0,1,M5=0,0)</f>
        <v>0</v>
      </c>
      <c r="AK5" cm="1">
        <f t="array" ref="AK5">_xlfn.IFS(N5&gt;0,1,N5=0,0)</f>
        <v>0</v>
      </c>
      <c r="AL5" cm="1">
        <f t="array" ref="AL5">_xlfn.IFS(O5&gt;0,1,O5=0,0)</f>
        <v>1</v>
      </c>
      <c r="AM5" s="1">
        <f t="shared" si="2"/>
        <v>1</v>
      </c>
      <c r="AS5" t="s">
        <v>5</v>
      </c>
      <c r="AT5" t="s">
        <v>29</v>
      </c>
      <c r="BG5">
        <v>1</v>
      </c>
    </row>
    <row r="6" spans="1:76" x14ac:dyDescent="0.25">
      <c r="A6" t="s">
        <v>6</v>
      </c>
      <c r="B6" t="s">
        <v>30</v>
      </c>
      <c r="F6">
        <v>3</v>
      </c>
      <c r="G6">
        <v>6</v>
      </c>
      <c r="H6">
        <v>2</v>
      </c>
      <c r="I6">
        <v>12</v>
      </c>
      <c r="J6">
        <v>18</v>
      </c>
      <c r="K6">
        <v>21</v>
      </c>
      <c r="L6">
        <v>36</v>
      </c>
      <c r="M6">
        <v>31</v>
      </c>
      <c r="N6">
        <v>35</v>
      </c>
      <c r="O6">
        <v>39</v>
      </c>
      <c r="P6" s="1">
        <f t="shared" si="1"/>
        <v>203</v>
      </c>
      <c r="S6">
        <v>36</v>
      </c>
      <c r="X6" t="s">
        <v>6</v>
      </c>
      <c r="Y6" t="s">
        <v>30</v>
      </c>
      <c r="Z6" cm="1">
        <f t="array" ref="Z6">_xlfn.IFS(C6&gt;0,1,C6=0,0)</f>
        <v>0</v>
      </c>
      <c r="AA6" cm="1">
        <f t="array" ref="AA6">_xlfn.IFS(D6&gt;0,1,D6=0,0)</f>
        <v>0</v>
      </c>
      <c r="AB6" cm="1">
        <f t="array" ref="AB6">_xlfn.IFS(E6&gt;0,1,E6=0,0)</f>
        <v>0</v>
      </c>
      <c r="AC6" cm="1">
        <f t="array" ref="AC6">_xlfn.IFS(F6&gt;0,1,F6=0,0)</f>
        <v>1</v>
      </c>
      <c r="AD6" cm="1">
        <f t="array" ref="AD6">_xlfn.IFS(G6&gt;0,1,G6=0,0)</f>
        <v>1</v>
      </c>
      <c r="AE6" cm="1">
        <f t="array" ref="AE6">_xlfn.IFS(H6&gt;0,1,H6=0,0)</f>
        <v>1</v>
      </c>
      <c r="AF6" cm="1">
        <f t="array" ref="AF6">_xlfn.IFS(I6&gt;0,1,I6=0,0)</f>
        <v>1</v>
      </c>
      <c r="AG6" cm="1">
        <f t="array" ref="AG6">_xlfn.IFS(J6&gt;0,1,J6=0,0)</f>
        <v>1</v>
      </c>
      <c r="AH6" cm="1">
        <f t="array" ref="AH6">_xlfn.IFS(K6&gt;0,1,K6=0,0)</f>
        <v>1</v>
      </c>
      <c r="AI6" cm="1">
        <f t="array" ref="AI6">_xlfn.IFS(L6&gt;0,1,L6=0,0)</f>
        <v>1</v>
      </c>
      <c r="AJ6" cm="1">
        <f t="array" ref="AJ6">_xlfn.IFS(M6&gt;0,1,M6=0,0)</f>
        <v>1</v>
      </c>
      <c r="AK6" cm="1">
        <f t="array" ref="AK6">_xlfn.IFS(N6&gt;0,1,N6=0,0)</f>
        <v>1</v>
      </c>
      <c r="AL6" cm="1">
        <f t="array" ref="AL6">_xlfn.IFS(O6&gt;0,1,O6=0,0)</f>
        <v>1</v>
      </c>
      <c r="AM6" s="1">
        <f t="shared" si="2"/>
        <v>10</v>
      </c>
      <c r="AS6" t="s">
        <v>6</v>
      </c>
      <c r="AT6" t="s">
        <v>30</v>
      </c>
      <c r="AX6">
        <v>1</v>
      </c>
      <c r="AY6">
        <v>1</v>
      </c>
      <c r="AZ6">
        <v>1</v>
      </c>
      <c r="BA6">
        <v>1</v>
      </c>
      <c r="BB6">
        <v>1</v>
      </c>
      <c r="BC6">
        <v>1</v>
      </c>
      <c r="BD6">
        <v>1</v>
      </c>
      <c r="BE6">
        <v>1</v>
      </c>
      <c r="BF6">
        <v>1</v>
      </c>
      <c r="BG6">
        <v>1</v>
      </c>
    </row>
    <row r="7" spans="1:76" x14ac:dyDescent="0.25">
      <c r="A7" t="s">
        <v>7</v>
      </c>
      <c r="B7" t="s">
        <v>31</v>
      </c>
      <c r="O7">
        <v>2</v>
      </c>
      <c r="P7" s="1">
        <f t="shared" si="1"/>
        <v>2</v>
      </c>
      <c r="S7">
        <v>3</v>
      </c>
      <c r="X7" t="s">
        <v>7</v>
      </c>
      <c r="Y7" t="s">
        <v>31</v>
      </c>
      <c r="Z7" cm="1">
        <f t="array" ref="Z7">_xlfn.IFS(C7&gt;0,1,C7=0,0)</f>
        <v>0</v>
      </c>
      <c r="AA7" cm="1">
        <f t="array" ref="AA7">_xlfn.IFS(D7&gt;0,1,D7=0,0)</f>
        <v>0</v>
      </c>
      <c r="AB7" cm="1">
        <f t="array" ref="AB7">_xlfn.IFS(E7&gt;0,1,E7=0,0)</f>
        <v>0</v>
      </c>
      <c r="AC7" cm="1">
        <f t="array" ref="AC7">_xlfn.IFS(F7&gt;0,1,F7=0,0)</f>
        <v>0</v>
      </c>
      <c r="AD7" cm="1">
        <f t="array" ref="AD7">_xlfn.IFS(G7&gt;0,1,G7=0,0)</f>
        <v>0</v>
      </c>
      <c r="AE7" cm="1">
        <f t="array" ref="AE7">_xlfn.IFS(H7&gt;0,1,H7=0,0)</f>
        <v>0</v>
      </c>
      <c r="AF7" cm="1">
        <f t="array" ref="AF7">_xlfn.IFS(I7&gt;0,1,I7=0,0)</f>
        <v>0</v>
      </c>
      <c r="AG7" cm="1">
        <f t="array" ref="AG7">_xlfn.IFS(J7&gt;0,1,J7=0,0)</f>
        <v>0</v>
      </c>
      <c r="AH7" cm="1">
        <f t="array" ref="AH7">_xlfn.IFS(K7&gt;0,1,K7=0,0)</f>
        <v>0</v>
      </c>
      <c r="AI7" cm="1">
        <f t="array" ref="AI7">_xlfn.IFS(L7&gt;0,1,L7=0,0)</f>
        <v>0</v>
      </c>
      <c r="AJ7" cm="1">
        <f t="array" ref="AJ7">_xlfn.IFS(M7&gt;0,1,M7=0,0)</f>
        <v>0</v>
      </c>
      <c r="AK7" cm="1">
        <f t="array" ref="AK7">_xlfn.IFS(N7&gt;0,1,N7=0,0)</f>
        <v>0</v>
      </c>
      <c r="AL7" cm="1">
        <f t="array" ref="AL7">_xlfn.IFS(O7&gt;0,1,O7=0,0)</f>
        <v>1</v>
      </c>
      <c r="AM7" s="1">
        <f t="shared" si="2"/>
        <v>1</v>
      </c>
      <c r="AS7" t="s">
        <v>7</v>
      </c>
      <c r="AT7" t="s">
        <v>31</v>
      </c>
      <c r="BG7">
        <v>1</v>
      </c>
    </row>
    <row r="8" spans="1:76" x14ac:dyDescent="0.25">
      <c r="A8" t="s">
        <v>8</v>
      </c>
      <c r="B8" t="s">
        <v>32</v>
      </c>
      <c r="J8">
        <v>4</v>
      </c>
      <c r="O8">
        <v>1</v>
      </c>
      <c r="P8" s="1">
        <f t="shared" si="1"/>
        <v>5</v>
      </c>
      <c r="X8" t="s">
        <v>8</v>
      </c>
      <c r="Y8" t="s">
        <v>32</v>
      </c>
      <c r="Z8" cm="1">
        <f t="array" ref="Z8">_xlfn.IFS(C8&gt;0,1,C8=0,0)</f>
        <v>0</v>
      </c>
      <c r="AA8" cm="1">
        <f t="array" ref="AA8">_xlfn.IFS(D8&gt;0,1,D8=0,0)</f>
        <v>0</v>
      </c>
      <c r="AB8" cm="1">
        <f t="array" ref="AB8">_xlfn.IFS(E8&gt;0,1,E8=0,0)</f>
        <v>0</v>
      </c>
      <c r="AC8" cm="1">
        <f t="array" ref="AC8">_xlfn.IFS(F8&gt;0,1,F8=0,0)</f>
        <v>0</v>
      </c>
      <c r="AD8" cm="1">
        <f t="array" ref="AD8">_xlfn.IFS(G8&gt;0,1,G8=0,0)</f>
        <v>0</v>
      </c>
      <c r="AE8" cm="1">
        <f t="array" ref="AE8">_xlfn.IFS(H8&gt;0,1,H8=0,0)</f>
        <v>0</v>
      </c>
      <c r="AF8" cm="1">
        <f t="array" ref="AF8">_xlfn.IFS(I8&gt;0,1,I8=0,0)</f>
        <v>0</v>
      </c>
      <c r="AG8" cm="1">
        <f t="array" ref="AG8">_xlfn.IFS(J8&gt;0,1,J8=0,0)</f>
        <v>1</v>
      </c>
      <c r="AH8" cm="1">
        <f t="array" ref="AH8">_xlfn.IFS(K8&gt;0,1,K8=0,0)</f>
        <v>0</v>
      </c>
      <c r="AI8" cm="1">
        <f t="array" ref="AI8">_xlfn.IFS(L8&gt;0,1,L8=0,0)</f>
        <v>0</v>
      </c>
      <c r="AJ8" cm="1">
        <f t="array" ref="AJ8">_xlfn.IFS(M8&gt;0,1,M8=0,0)</f>
        <v>0</v>
      </c>
      <c r="AK8" cm="1">
        <f t="array" ref="AK8">_xlfn.IFS(N8&gt;0,1,N8=0,0)</f>
        <v>0</v>
      </c>
      <c r="AL8" cm="1">
        <f t="array" ref="AL8">_xlfn.IFS(O8&gt;0,1,O8=0,0)</f>
        <v>1</v>
      </c>
      <c r="AM8" s="1">
        <f t="shared" si="2"/>
        <v>2</v>
      </c>
      <c r="AS8" t="s">
        <v>8</v>
      </c>
      <c r="AT8" t="s">
        <v>32</v>
      </c>
      <c r="BB8">
        <v>1</v>
      </c>
      <c r="BC8">
        <v>1</v>
      </c>
      <c r="BD8">
        <v>1</v>
      </c>
      <c r="BE8">
        <v>1</v>
      </c>
      <c r="BF8">
        <v>1</v>
      </c>
      <c r="BG8">
        <v>1</v>
      </c>
    </row>
    <row r="9" spans="1:76" x14ac:dyDescent="0.25">
      <c r="A9" t="s">
        <v>9</v>
      </c>
      <c r="B9" t="s">
        <v>33</v>
      </c>
      <c r="E9">
        <v>1</v>
      </c>
      <c r="F9">
        <v>5</v>
      </c>
      <c r="K9">
        <v>2</v>
      </c>
      <c r="L9">
        <v>3</v>
      </c>
      <c r="P9" s="1">
        <f t="shared" si="1"/>
        <v>11</v>
      </c>
      <c r="X9" t="s">
        <v>9</v>
      </c>
      <c r="Y9" t="s">
        <v>33</v>
      </c>
      <c r="Z9" cm="1">
        <f t="array" ref="Z9">_xlfn.IFS(C9&gt;0,1,C9=0,0)</f>
        <v>0</v>
      </c>
      <c r="AA9" cm="1">
        <f t="array" ref="AA9">_xlfn.IFS(D9&gt;0,1,D9=0,0)</f>
        <v>0</v>
      </c>
      <c r="AB9" cm="1">
        <f t="array" ref="AB9">_xlfn.IFS(E9&gt;0,1,E9=0,0)</f>
        <v>1</v>
      </c>
      <c r="AC9" cm="1">
        <f t="array" ref="AC9">_xlfn.IFS(F9&gt;0,1,F9=0,0)</f>
        <v>1</v>
      </c>
      <c r="AD9" cm="1">
        <f t="array" ref="AD9">_xlfn.IFS(G9&gt;0,1,G9=0,0)</f>
        <v>0</v>
      </c>
      <c r="AE9" cm="1">
        <f t="array" ref="AE9">_xlfn.IFS(H9&gt;0,1,H9=0,0)</f>
        <v>0</v>
      </c>
      <c r="AF9" cm="1">
        <f t="array" ref="AF9">_xlfn.IFS(I9&gt;0,1,I9=0,0)</f>
        <v>0</v>
      </c>
      <c r="AG9" cm="1">
        <f t="array" ref="AG9">_xlfn.IFS(J9&gt;0,1,J9=0,0)</f>
        <v>0</v>
      </c>
      <c r="AH9" cm="1">
        <f t="array" ref="AH9">_xlfn.IFS(K9&gt;0,1,K9=0,0)</f>
        <v>1</v>
      </c>
      <c r="AI9" cm="1">
        <f t="array" ref="AI9">_xlfn.IFS(L9&gt;0,1,L9=0,0)</f>
        <v>1</v>
      </c>
      <c r="AJ9" cm="1">
        <f t="array" ref="AJ9">_xlfn.IFS(M9&gt;0,1,M9=0,0)</f>
        <v>0</v>
      </c>
      <c r="AK9" cm="1">
        <f t="array" ref="AK9">_xlfn.IFS(N9&gt;0,1,N9=0,0)</f>
        <v>0</v>
      </c>
      <c r="AL9" cm="1">
        <f t="array" ref="AL9">_xlfn.IFS(O9&gt;0,1,O9=0,0)</f>
        <v>0</v>
      </c>
      <c r="AM9" s="1">
        <f t="shared" si="2"/>
        <v>4</v>
      </c>
      <c r="AS9" t="s">
        <v>9</v>
      </c>
      <c r="AT9" t="s">
        <v>33</v>
      </c>
      <c r="AW9">
        <v>1</v>
      </c>
      <c r="AX9">
        <v>1</v>
      </c>
      <c r="AY9">
        <v>1</v>
      </c>
      <c r="AZ9">
        <v>1</v>
      </c>
      <c r="BA9">
        <v>1</v>
      </c>
      <c r="BB9">
        <v>1</v>
      </c>
      <c r="BC9">
        <v>1</v>
      </c>
      <c r="BD9">
        <v>1</v>
      </c>
      <c r="BE9">
        <v>1</v>
      </c>
      <c r="BF9">
        <v>1</v>
      </c>
      <c r="BG9">
        <v>1</v>
      </c>
    </row>
    <row r="10" spans="1:76" x14ac:dyDescent="0.25">
      <c r="A10" t="s">
        <v>10</v>
      </c>
      <c r="B10" t="s">
        <v>34</v>
      </c>
      <c r="F10">
        <v>54</v>
      </c>
      <c r="G10">
        <v>78</v>
      </c>
      <c r="H10">
        <v>64</v>
      </c>
      <c r="I10">
        <v>55</v>
      </c>
      <c r="J10">
        <v>38</v>
      </c>
      <c r="K10">
        <v>33</v>
      </c>
      <c r="L10">
        <v>49</v>
      </c>
      <c r="M10">
        <v>64</v>
      </c>
      <c r="N10">
        <v>55</v>
      </c>
      <c r="O10">
        <v>40</v>
      </c>
      <c r="P10" s="1">
        <f t="shared" si="1"/>
        <v>530</v>
      </c>
      <c r="S10">
        <v>72</v>
      </c>
      <c r="X10" t="s">
        <v>10</v>
      </c>
      <c r="Y10" t="s">
        <v>34</v>
      </c>
      <c r="Z10" cm="1">
        <f t="array" ref="Z10">_xlfn.IFS(C10&gt;0,1,C10=0,0)</f>
        <v>0</v>
      </c>
      <c r="AA10" cm="1">
        <f t="array" ref="AA10">_xlfn.IFS(D10&gt;0,1,D10=0,0)</f>
        <v>0</v>
      </c>
      <c r="AB10" cm="1">
        <f t="array" ref="AB10">_xlfn.IFS(E10&gt;0,1,E10=0,0)</f>
        <v>0</v>
      </c>
      <c r="AC10" cm="1">
        <f t="array" ref="AC10">_xlfn.IFS(F10&gt;0,1,F10=0,0)</f>
        <v>1</v>
      </c>
      <c r="AD10" cm="1">
        <f t="array" ref="AD10">_xlfn.IFS(G10&gt;0,1,G10=0,0)</f>
        <v>1</v>
      </c>
      <c r="AE10" cm="1">
        <f t="array" ref="AE10">_xlfn.IFS(H10&gt;0,1,H10=0,0)</f>
        <v>1</v>
      </c>
      <c r="AF10" cm="1">
        <f t="array" ref="AF10">_xlfn.IFS(I10&gt;0,1,I10=0,0)</f>
        <v>1</v>
      </c>
      <c r="AG10" cm="1">
        <f t="array" ref="AG10">_xlfn.IFS(J10&gt;0,1,J10=0,0)</f>
        <v>1</v>
      </c>
      <c r="AH10" cm="1">
        <f t="array" ref="AH10">_xlfn.IFS(K10&gt;0,1,K10=0,0)</f>
        <v>1</v>
      </c>
      <c r="AI10" cm="1">
        <f t="array" ref="AI10">_xlfn.IFS(L10&gt;0,1,L10=0,0)</f>
        <v>1</v>
      </c>
      <c r="AJ10" cm="1">
        <f t="array" ref="AJ10">_xlfn.IFS(M10&gt;0,1,M10=0,0)</f>
        <v>1</v>
      </c>
      <c r="AK10" cm="1">
        <f t="array" ref="AK10">_xlfn.IFS(N10&gt;0,1,N10=0,0)</f>
        <v>1</v>
      </c>
      <c r="AL10" cm="1">
        <f t="array" ref="AL10">_xlfn.IFS(O10&gt;0,1,O10=0,0)</f>
        <v>1</v>
      </c>
      <c r="AM10" s="1">
        <f t="shared" si="2"/>
        <v>10</v>
      </c>
      <c r="AS10" t="s">
        <v>10</v>
      </c>
      <c r="AT10" t="s">
        <v>34</v>
      </c>
      <c r="AX10">
        <v>1</v>
      </c>
      <c r="AY10">
        <v>1</v>
      </c>
      <c r="AZ10">
        <v>1</v>
      </c>
      <c r="BA10">
        <v>1</v>
      </c>
      <c r="BB10">
        <v>1</v>
      </c>
      <c r="BC10">
        <v>1</v>
      </c>
      <c r="BD10">
        <v>1</v>
      </c>
      <c r="BE10">
        <v>1</v>
      </c>
      <c r="BF10">
        <v>1</v>
      </c>
      <c r="BG10">
        <v>1</v>
      </c>
    </row>
    <row r="11" spans="1:76" x14ac:dyDescent="0.25">
      <c r="A11" t="s">
        <v>11</v>
      </c>
      <c r="B11" t="s">
        <v>35</v>
      </c>
      <c r="H11">
        <v>1</v>
      </c>
      <c r="M11">
        <v>1</v>
      </c>
      <c r="P11" s="1">
        <f t="shared" si="1"/>
        <v>2</v>
      </c>
      <c r="X11" t="s">
        <v>11</v>
      </c>
      <c r="Y11" t="s">
        <v>35</v>
      </c>
      <c r="Z11" cm="1">
        <f t="array" ref="Z11">_xlfn.IFS(C11&gt;0,1,C11=0,0)</f>
        <v>0</v>
      </c>
      <c r="AA11" cm="1">
        <f t="array" ref="AA11">_xlfn.IFS(D11&gt;0,1,D11=0,0)</f>
        <v>0</v>
      </c>
      <c r="AB11" cm="1">
        <f t="array" ref="AB11">_xlfn.IFS(E11&gt;0,1,E11=0,0)</f>
        <v>0</v>
      </c>
      <c r="AC11" cm="1">
        <f t="array" ref="AC11">_xlfn.IFS(F11&gt;0,1,F11=0,0)</f>
        <v>0</v>
      </c>
      <c r="AD11" cm="1">
        <f t="array" ref="AD11">_xlfn.IFS(G11&gt;0,1,G11=0,0)</f>
        <v>0</v>
      </c>
      <c r="AE11" cm="1">
        <f t="array" ref="AE11">_xlfn.IFS(H11&gt;0,1,H11=0,0)</f>
        <v>1</v>
      </c>
      <c r="AF11" cm="1">
        <f t="array" ref="AF11">_xlfn.IFS(I11&gt;0,1,I11=0,0)</f>
        <v>0</v>
      </c>
      <c r="AG11" cm="1">
        <f t="array" ref="AG11">_xlfn.IFS(J11&gt;0,1,J11=0,0)</f>
        <v>0</v>
      </c>
      <c r="AH11" cm="1">
        <f t="array" ref="AH11">_xlfn.IFS(K11&gt;0,1,K11=0,0)</f>
        <v>0</v>
      </c>
      <c r="AI11" cm="1">
        <f t="array" ref="AI11">_xlfn.IFS(L11&gt;0,1,L11=0,0)</f>
        <v>0</v>
      </c>
      <c r="AJ11" cm="1">
        <f t="array" ref="AJ11">_xlfn.IFS(M11&gt;0,1,M11=0,0)</f>
        <v>1</v>
      </c>
      <c r="AK11" cm="1">
        <f t="array" ref="AK11">_xlfn.IFS(N11&gt;0,1,N11=0,0)</f>
        <v>0</v>
      </c>
      <c r="AL11" cm="1">
        <f t="array" ref="AL11">_xlfn.IFS(O11&gt;0,1,O11=0,0)</f>
        <v>0</v>
      </c>
      <c r="AM11" s="1">
        <f t="shared" si="2"/>
        <v>2</v>
      </c>
      <c r="AS11" t="s">
        <v>11</v>
      </c>
      <c r="AT11" t="s">
        <v>35</v>
      </c>
      <c r="AZ11">
        <v>1</v>
      </c>
      <c r="BA11">
        <v>1</v>
      </c>
      <c r="BB11">
        <v>1</v>
      </c>
      <c r="BC11">
        <v>1</v>
      </c>
      <c r="BD11">
        <v>1</v>
      </c>
      <c r="BE11">
        <v>1</v>
      </c>
      <c r="BF11">
        <v>1</v>
      </c>
      <c r="BG11">
        <v>1</v>
      </c>
      <c r="BL11" s="1">
        <v>2012</v>
      </c>
      <c r="BM11">
        <v>1</v>
      </c>
      <c r="BP11">
        <v>1</v>
      </c>
    </row>
    <row r="12" spans="1:76" x14ac:dyDescent="0.25">
      <c r="A12" t="s">
        <v>12</v>
      </c>
      <c r="B12" t="s">
        <v>36</v>
      </c>
      <c r="E12">
        <v>2</v>
      </c>
      <c r="F12">
        <v>1</v>
      </c>
      <c r="H12">
        <v>1</v>
      </c>
      <c r="J12">
        <v>2</v>
      </c>
      <c r="M12">
        <v>1</v>
      </c>
      <c r="P12" s="1">
        <f t="shared" si="1"/>
        <v>7</v>
      </c>
      <c r="S12">
        <v>1</v>
      </c>
      <c r="X12" t="s">
        <v>12</v>
      </c>
      <c r="Y12" t="s">
        <v>36</v>
      </c>
      <c r="Z12" cm="1">
        <f t="array" ref="Z12">_xlfn.IFS(C12&gt;0,1,C12=0,0)</f>
        <v>0</v>
      </c>
      <c r="AA12" cm="1">
        <f t="array" ref="AA12">_xlfn.IFS(D12&gt;0,1,D12=0,0)</f>
        <v>0</v>
      </c>
      <c r="AB12" cm="1">
        <f t="array" ref="AB12">_xlfn.IFS(E12&gt;0,1,E12=0,0)</f>
        <v>1</v>
      </c>
      <c r="AC12" cm="1">
        <f t="array" ref="AC12">_xlfn.IFS(F12&gt;0,1,F12=0,0)</f>
        <v>1</v>
      </c>
      <c r="AD12" cm="1">
        <f t="array" ref="AD12">_xlfn.IFS(G12&gt;0,1,G12=0,0)</f>
        <v>0</v>
      </c>
      <c r="AE12" cm="1">
        <f t="array" ref="AE12">_xlfn.IFS(H12&gt;0,1,H12=0,0)</f>
        <v>1</v>
      </c>
      <c r="AF12" cm="1">
        <f t="array" ref="AF12">_xlfn.IFS(I12&gt;0,1,I12=0,0)</f>
        <v>0</v>
      </c>
      <c r="AG12" cm="1">
        <f t="array" ref="AG12">_xlfn.IFS(J12&gt;0,1,J12=0,0)</f>
        <v>1</v>
      </c>
      <c r="AH12" cm="1">
        <f t="array" ref="AH12">_xlfn.IFS(K12&gt;0,1,K12=0,0)</f>
        <v>0</v>
      </c>
      <c r="AI12" cm="1">
        <f t="array" ref="AI12">_xlfn.IFS(L12&gt;0,1,L12=0,0)</f>
        <v>0</v>
      </c>
      <c r="AJ12" cm="1">
        <f t="array" ref="AJ12">_xlfn.IFS(M12&gt;0,1,M12=0,0)</f>
        <v>1</v>
      </c>
      <c r="AK12" cm="1">
        <f t="array" ref="AK12">_xlfn.IFS(N12&gt;0,1,N12=0,0)</f>
        <v>0</v>
      </c>
      <c r="AL12" cm="1">
        <f t="array" ref="AL12">_xlfn.IFS(O12&gt;0,1,O12=0,0)</f>
        <v>0</v>
      </c>
      <c r="AM12" s="1">
        <f t="shared" si="2"/>
        <v>5</v>
      </c>
      <c r="AS12" t="s">
        <v>12</v>
      </c>
      <c r="AT12" t="s">
        <v>36</v>
      </c>
      <c r="AW12">
        <v>1</v>
      </c>
      <c r="AX12">
        <v>1</v>
      </c>
      <c r="AY12">
        <v>1</v>
      </c>
      <c r="AZ12">
        <v>1</v>
      </c>
      <c r="BA12">
        <v>1</v>
      </c>
      <c r="BB12">
        <v>1</v>
      </c>
      <c r="BC12">
        <v>1</v>
      </c>
      <c r="BD12">
        <v>1</v>
      </c>
      <c r="BE12">
        <v>1</v>
      </c>
      <c r="BF12">
        <v>1</v>
      </c>
      <c r="BG12">
        <v>1</v>
      </c>
      <c r="BL12" s="1">
        <v>2013</v>
      </c>
      <c r="BM12">
        <v>1</v>
      </c>
      <c r="BP12">
        <v>1</v>
      </c>
    </row>
    <row r="13" spans="1:76" x14ac:dyDescent="0.25">
      <c r="A13" t="s">
        <v>13</v>
      </c>
      <c r="B13" t="s">
        <v>37</v>
      </c>
      <c r="L13">
        <v>1</v>
      </c>
      <c r="M13">
        <v>1</v>
      </c>
      <c r="N13">
        <v>1</v>
      </c>
      <c r="O13">
        <v>2</v>
      </c>
      <c r="P13" s="1">
        <f t="shared" si="1"/>
        <v>5</v>
      </c>
      <c r="S13">
        <v>2</v>
      </c>
      <c r="X13" t="s">
        <v>13</v>
      </c>
      <c r="Y13" t="s">
        <v>37</v>
      </c>
      <c r="Z13" cm="1">
        <f t="array" ref="Z13">_xlfn.IFS(C13&gt;0,1,C13=0,0)</f>
        <v>0</v>
      </c>
      <c r="AA13" cm="1">
        <f t="array" ref="AA13">_xlfn.IFS(D13&gt;0,1,D13=0,0)</f>
        <v>0</v>
      </c>
      <c r="AB13" cm="1">
        <f t="array" ref="AB13">_xlfn.IFS(E13&gt;0,1,E13=0,0)</f>
        <v>0</v>
      </c>
      <c r="AC13" cm="1">
        <f t="array" ref="AC13">_xlfn.IFS(F13&gt;0,1,F13=0,0)</f>
        <v>0</v>
      </c>
      <c r="AD13" cm="1">
        <f t="array" ref="AD13">_xlfn.IFS(G13&gt;0,1,G13=0,0)</f>
        <v>0</v>
      </c>
      <c r="AE13" cm="1">
        <f t="array" ref="AE13">_xlfn.IFS(H13&gt;0,1,H13=0,0)</f>
        <v>0</v>
      </c>
      <c r="AF13" cm="1">
        <f t="array" ref="AF13">_xlfn.IFS(I13&gt;0,1,I13=0,0)</f>
        <v>0</v>
      </c>
      <c r="AG13" cm="1">
        <f t="array" ref="AG13">_xlfn.IFS(J13&gt;0,1,J13=0,0)</f>
        <v>0</v>
      </c>
      <c r="AH13" cm="1">
        <f t="array" ref="AH13">_xlfn.IFS(K13&gt;0,1,K13=0,0)</f>
        <v>0</v>
      </c>
      <c r="AI13" cm="1">
        <f t="array" ref="AI13">_xlfn.IFS(L13&gt;0,1,L13=0,0)</f>
        <v>1</v>
      </c>
      <c r="AJ13" cm="1">
        <f t="array" ref="AJ13">_xlfn.IFS(M13&gt;0,1,M13=0,0)</f>
        <v>1</v>
      </c>
      <c r="AK13" cm="1">
        <f t="array" ref="AK13">_xlfn.IFS(N13&gt;0,1,N13=0,0)</f>
        <v>1</v>
      </c>
      <c r="AL13" cm="1">
        <f t="array" ref="AL13">_xlfn.IFS(O13&gt;0,1,O13=0,0)</f>
        <v>1</v>
      </c>
      <c r="AM13" s="1">
        <f t="shared" si="2"/>
        <v>4</v>
      </c>
      <c r="AS13" t="s">
        <v>13</v>
      </c>
      <c r="AT13" t="s">
        <v>37</v>
      </c>
      <c r="BD13">
        <v>1</v>
      </c>
      <c r="BE13">
        <v>1</v>
      </c>
      <c r="BF13">
        <v>1</v>
      </c>
      <c r="BG13">
        <v>1</v>
      </c>
      <c r="BL13" s="1">
        <v>2014</v>
      </c>
      <c r="BM13">
        <v>3</v>
      </c>
      <c r="BP13">
        <v>3</v>
      </c>
    </row>
    <row r="14" spans="1:76" x14ac:dyDescent="0.25">
      <c r="A14" t="s">
        <v>14</v>
      </c>
      <c r="B14" t="s">
        <v>38</v>
      </c>
      <c r="J14">
        <v>1</v>
      </c>
      <c r="K14">
        <v>3</v>
      </c>
      <c r="L14">
        <v>1</v>
      </c>
      <c r="M14">
        <v>2</v>
      </c>
      <c r="N14">
        <v>1</v>
      </c>
      <c r="O14">
        <v>5</v>
      </c>
      <c r="P14" s="1">
        <f t="shared" si="1"/>
        <v>13</v>
      </c>
      <c r="S14">
        <v>2</v>
      </c>
      <c r="X14" t="s">
        <v>14</v>
      </c>
      <c r="Y14" t="s">
        <v>38</v>
      </c>
      <c r="Z14" cm="1">
        <f t="array" ref="Z14">_xlfn.IFS(C14&gt;0,1,C14=0,0)</f>
        <v>0</v>
      </c>
      <c r="AA14" cm="1">
        <f t="array" ref="AA14">_xlfn.IFS(D14&gt;0,1,D14=0,0)</f>
        <v>0</v>
      </c>
      <c r="AB14" cm="1">
        <f t="array" ref="AB14">_xlfn.IFS(E14&gt;0,1,E14=0,0)</f>
        <v>0</v>
      </c>
      <c r="AC14" cm="1">
        <f t="array" ref="AC14">_xlfn.IFS(F14&gt;0,1,F14=0,0)</f>
        <v>0</v>
      </c>
      <c r="AD14" cm="1">
        <f t="array" ref="AD14">_xlfn.IFS(G14&gt;0,1,G14=0,0)</f>
        <v>0</v>
      </c>
      <c r="AE14" cm="1">
        <f t="array" ref="AE14">_xlfn.IFS(H14&gt;0,1,H14=0,0)</f>
        <v>0</v>
      </c>
      <c r="AF14" cm="1">
        <f t="array" ref="AF14">_xlfn.IFS(I14&gt;0,1,I14=0,0)</f>
        <v>0</v>
      </c>
      <c r="AG14" cm="1">
        <f t="array" ref="AG14">_xlfn.IFS(J14&gt;0,1,J14=0,0)</f>
        <v>1</v>
      </c>
      <c r="AH14" cm="1">
        <f t="array" ref="AH14">_xlfn.IFS(K14&gt;0,1,K14=0,0)</f>
        <v>1</v>
      </c>
      <c r="AI14" cm="1">
        <f t="array" ref="AI14">_xlfn.IFS(L14&gt;0,1,L14=0,0)</f>
        <v>1</v>
      </c>
      <c r="AJ14" cm="1">
        <f t="array" ref="AJ14">_xlfn.IFS(M14&gt;0,1,M14=0,0)</f>
        <v>1</v>
      </c>
      <c r="AK14" cm="1">
        <f t="array" ref="AK14">_xlfn.IFS(N14&gt;0,1,N14=0,0)</f>
        <v>1</v>
      </c>
      <c r="AL14" cm="1">
        <f t="array" ref="AL14">_xlfn.IFS(O14&gt;0,1,O14=0,0)</f>
        <v>1</v>
      </c>
      <c r="AM14" s="1">
        <f t="shared" si="2"/>
        <v>6</v>
      </c>
      <c r="AS14" t="s">
        <v>14</v>
      </c>
      <c r="AT14" t="s">
        <v>38</v>
      </c>
      <c r="BB14">
        <v>1</v>
      </c>
      <c r="BC14">
        <v>1</v>
      </c>
      <c r="BD14">
        <v>1</v>
      </c>
      <c r="BE14">
        <v>1</v>
      </c>
      <c r="BF14">
        <v>1</v>
      </c>
      <c r="BG14">
        <v>1</v>
      </c>
      <c r="BL14" s="1">
        <v>2015</v>
      </c>
      <c r="BM14">
        <v>10</v>
      </c>
      <c r="BP14">
        <v>10</v>
      </c>
    </row>
    <row r="15" spans="1:76" x14ac:dyDescent="0.25">
      <c r="A15" t="s">
        <v>15</v>
      </c>
      <c r="B15" t="s">
        <v>39</v>
      </c>
      <c r="I15">
        <v>1</v>
      </c>
      <c r="O15">
        <v>1</v>
      </c>
      <c r="P15" s="1">
        <f t="shared" si="1"/>
        <v>2</v>
      </c>
      <c r="S15">
        <v>1</v>
      </c>
      <c r="X15" t="s">
        <v>15</v>
      </c>
      <c r="Y15" t="s">
        <v>39</v>
      </c>
      <c r="Z15" cm="1">
        <f t="array" ref="Z15">_xlfn.IFS(C15&gt;0,1,C15=0,0)</f>
        <v>0</v>
      </c>
      <c r="AA15" cm="1">
        <f t="array" ref="AA15">_xlfn.IFS(D15&gt;0,1,D15=0,0)</f>
        <v>0</v>
      </c>
      <c r="AB15" cm="1">
        <f t="array" ref="AB15">_xlfn.IFS(E15&gt;0,1,E15=0,0)</f>
        <v>0</v>
      </c>
      <c r="AC15" cm="1">
        <f t="array" ref="AC15">_xlfn.IFS(F15&gt;0,1,F15=0,0)</f>
        <v>0</v>
      </c>
      <c r="AD15" cm="1">
        <f t="array" ref="AD15">_xlfn.IFS(G15&gt;0,1,G15=0,0)</f>
        <v>0</v>
      </c>
      <c r="AE15" cm="1">
        <f t="array" ref="AE15">_xlfn.IFS(H15&gt;0,1,H15=0,0)</f>
        <v>0</v>
      </c>
      <c r="AF15" cm="1">
        <f t="array" ref="AF15">_xlfn.IFS(I15&gt;0,1,I15=0,0)</f>
        <v>1</v>
      </c>
      <c r="AG15" cm="1">
        <f t="array" ref="AG15">_xlfn.IFS(J15&gt;0,1,J15=0,0)</f>
        <v>0</v>
      </c>
      <c r="AH15" cm="1">
        <f t="array" ref="AH15">_xlfn.IFS(K15&gt;0,1,K15=0,0)</f>
        <v>0</v>
      </c>
      <c r="AI15" cm="1">
        <f t="array" ref="AI15">_xlfn.IFS(L15&gt;0,1,L15=0,0)</f>
        <v>0</v>
      </c>
      <c r="AJ15" cm="1">
        <f t="array" ref="AJ15">_xlfn.IFS(M15&gt;0,1,M15=0,0)</f>
        <v>0</v>
      </c>
      <c r="AK15" cm="1">
        <f t="array" ref="AK15">_xlfn.IFS(N15&gt;0,1,N15=0,0)</f>
        <v>0</v>
      </c>
      <c r="AL15" cm="1">
        <f t="array" ref="AL15">_xlfn.IFS(O15&gt;0,1,O15=0,0)</f>
        <v>1</v>
      </c>
      <c r="AM15" s="1">
        <f t="shared" si="2"/>
        <v>2</v>
      </c>
      <c r="AS15" t="s">
        <v>15</v>
      </c>
      <c r="AT15" t="s">
        <v>39</v>
      </c>
      <c r="BG15">
        <v>1</v>
      </c>
      <c r="BL15" s="3">
        <v>2016</v>
      </c>
      <c r="BM15">
        <v>8</v>
      </c>
      <c r="BP15">
        <v>12</v>
      </c>
    </row>
    <row r="16" spans="1:76" x14ac:dyDescent="0.25">
      <c r="A16" t="s">
        <v>16</v>
      </c>
      <c r="B16" t="s">
        <v>40</v>
      </c>
      <c r="F16">
        <v>2</v>
      </c>
      <c r="H16">
        <v>2</v>
      </c>
      <c r="J16">
        <v>1</v>
      </c>
      <c r="M16">
        <v>1</v>
      </c>
      <c r="N16">
        <v>1</v>
      </c>
      <c r="O16">
        <v>1</v>
      </c>
      <c r="P16" s="1">
        <f t="shared" si="1"/>
        <v>8</v>
      </c>
      <c r="S16">
        <v>1</v>
      </c>
      <c r="X16" t="s">
        <v>16</v>
      </c>
      <c r="Y16" t="s">
        <v>40</v>
      </c>
      <c r="Z16" cm="1">
        <f t="array" ref="Z16">_xlfn.IFS(C16&gt;0,1,C16=0,0)</f>
        <v>0</v>
      </c>
      <c r="AA16" cm="1">
        <f t="array" ref="AA16">_xlfn.IFS(D16&gt;0,1,D16=0,0)</f>
        <v>0</v>
      </c>
      <c r="AB16" cm="1">
        <f t="array" ref="AB16">_xlfn.IFS(E16&gt;0,1,E16=0,0)</f>
        <v>0</v>
      </c>
      <c r="AC16" cm="1">
        <f t="array" ref="AC16">_xlfn.IFS(F16&gt;0,1,F16=0,0)</f>
        <v>1</v>
      </c>
      <c r="AD16" cm="1">
        <f t="array" ref="AD16">_xlfn.IFS(G16&gt;0,1,G16=0,0)</f>
        <v>0</v>
      </c>
      <c r="AE16" cm="1">
        <f t="array" ref="AE16">_xlfn.IFS(H16&gt;0,1,H16=0,0)</f>
        <v>1</v>
      </c>
      <c r="AF16" cm="1">
        <f t="array" ref="AF16">_xlfn.IFS(I16&gt;0,1,I16=0,0)</f>
        <v>0</v>
      </c>
      <c r="AG16" cm="1">
        <f t="array" ref="AG16">_xlfn.IFS(J16&gt;0,1,J16=0,0)</f>
        <v>1</v>
      </c>
      <c r="AH16" cm="1">
        <f t="array" ref="AH16">_xlfn.IFS(K16&gt;0,1,K16=0,0)</f>
        <v>0</v>
      </c>
      <c r="AI16" cm="1">
        <f t="array" ref="AI16">_xlfn.IFS(L16&gt;0,1,L16=0,0)</f>
        <v>0</v>
      </c>
      <c r="AJ16" cm="1">
        <f t="array" ref="AJ16">_xlfn.IFS(M16&gt;0,1,M16=0,0)</f>
        <v>1</v>
      </c>
      <c r="AK16" cm="1">
        <f t="array" ref="AK16">_xlfn.IFS(N16&gt;0,1,N16=0,0)</f>
        <v>1</v>
      </c>
      <c r="AL16" cm="1">
        <f t="array" ref="AL16">_xlfn.IFS(O16&gt;0,1,O16=0,0)</f>
        <v>1</v>
      </c>
      <c r="AM16" s="1">
        <f t="shared" si="2"/>
        <v>6</v>
      </c>
      <c r="AS16" t="s">
        <v>16</v>
      </c>
      <c r="AT16" t="s">
        <v>40</v>
      </c>
      <c r="AX16">
        <v>1</v>
      </c>
      <c r="AY16">
        <v>1</v>
      </c>
      <c r="AZ16">
        <v>1</v>
      </c>
      <c r="BA16">
        <v>1</v>
      </c>
      <c r="BB16">
        <v>1</v>
      </c>
      <c r="BC16">
        <v>1</v>
      </c>
      <c r="BD16">
        <v>1</v>
      </c>
      <c r="BE16">
        <v>1</v>
      </c>
      <c r="BF16">
        <v>1</v>
      </c>
      <c r="BG16">
        <v>1</v>
      </c>
      <c r="BL16" s="3">
        <v>2017</v>
      </c>
      <c r="BM16">
        <v>11</v>
      </c>
      <c r="BP16">
        <v>14</v>
      </c>
    </row>
    <row r="17" spans="1:73" x14ac:dyDescent="0.25">
      <c r="A17" t="s">
        <v>17</v>
      </c>
      <c r="B17" t="s">
        <v>41</v>
      </c>
      <c r="N17">
        <v>2</v>
      </c>
      <c r="P17" s="1">
        <f t="shared" si="1"/>
        <v>2</v>
      </c>
      <c r="X17" t="s">
        <v>17</v>
      </c>
      <c r="Y17" t="s">
        <v>41</v>
      </c>
      <c r="Z17" cm="1">
        <f t="array" ref="Z17">_xlfn.IFS(C17&gt;0,1,C17=0,0)</f>
        <v>0</v>
      </c>
      <c r="AA17" cm="1">
        <f t="array" ref="AA17">_xlfn.IFS(D17&gt;0,1,D17=0,0)</f>
        <v>0</v>
      </c>
      <c r="AB17" cm="1">
        <f t="array" ref="AB17">_xlfn.IFS(E17&gt;0,1,E17=0,0)</f>
        <v>0</v>
      </c>
      <c r="AC17" cm="1">
        <f t="array" ref="AC17">_xlfn.IFS(F17&gt;0,1,F17=0,0)</f>
        <v>0</v>
      </c>
      <c r="AD17" cm="1">
        <f t="array" ref="AD17">_xlfn.IFS(G17&gt;0,1,G17=0,0)</f>
        <v>0</v>
      </c>
      <c r="AE17" cm="1">
        <f t="array" ref="AE17">_xlfn.IFS(H17&gt;0,1,H17=0,0)</f>
        <v>0</v>
      </c>
      <c r="AF17" cm="1">
        <f t="array" ref="AF17">_xlfn.IFS(I17&gt;0,1,I17=0,0)</f>
        <v>0</v>
      </c>
      <c r="AG17" cm="1">
        <f t="array" ref="AG17">_xlfn.IFS(J17&gt;0,1,J17=0,0)</f>
        <v>0</v>
      </c>
      <c r="AH17" cm="1">
        <f t="array" ref="AH17">_xlfn.IFS(K17&gt;0,1,K17=0,0)</f>
        <v>0</v>
      </c>
      <c r="AI17" cm="1">
        <f t="array" ref="AI17">_xlfn.IFS(L17&gt;0,1,L17=0,0)</f>
        <v>0</v>
      </c>
      <c r="AJ17" cm="1">
        <f t="array" ref="AJ17">_xlfn.IFS(M17&gt;0,1,M17=0,0)</f>
        <v>0</v>
      </c>
      <c r="AK17" cm="1">
        <f t="array" ref="AK17">_xlfn.IFS(N17&gt;0,1,N17=0,0)</f>
        <v>1</v>
      </c>
      <c r="AL17" cm="1">
        <f t="array" ref="AL17">_xlfn.IFS(O17&gt;0,1,O17=0,0)</f>
        <v>0</v>
      </c>
      <c r="AM17" s="1">
        <f t="shared" si="2"/>
        <v>1</v>
      </c>
      <c r="AS17" t="s">
        <v>17</v>
      </c>
      <c r="AT17" t="s">
        <v>41</v>
      </c>
      <c r="BF17">
        <v>1</v>
      </c>
      <c r="BG17">
        <v>1</v>
      </c>
      <c r="BL17" s="3">
        <v>2018</v>
      </c>
      <c r="BM17">
        <v>8</v>
      </c>
      <c r="BP17">
        <v>14</v>
      </c>
    </row>
    <row r="18" spans="1:73" x14ac:dyDescent="0.25">
      <c r="A18" t="s">
        <v>18</v>
      </c>
      <c r="B18" t="s">
        <v>42</v>
      </c>
      <c r="J18">
        <v>1</v>
      </c>
      <c r="P18" s="1">
        <f t="shared" si="1"/>
        <v>1</v>
      </c>
      <c r="X18" t="s">
        <v>18</v>
      </c>
      <c r="Y18" t="s">
        <v>42</v>
      </c>
      <c r="Z18" cm="1">
        <f t="array" ref="Z18">_xlfn.IFS(C18&gt;0,1,C18=0,0)</f>
        <v>0</v>
      </c>
      <c r="AA18" cm="1">
        <f t="array" ref="AA18">_xlfn.IFS(D18&gt;0,1,D18=0,0)</f>
        <v>0</v>
      </c>
      <c r="AB18" cm="1">
        <f t="array" ref="AB18">_xlfn.IFS(E18&gt;0,1,E18=0,0)</f>
        <v>0</v>
      </c>
      <c r="AC18" cm="1">
        <f t="array" ref="AC18">_xlfn.IFS(F18&gt;0,1,F18=0,0)</f>
        <v>0</v>
      </c>
      <c r="AD18" cm="1">
        <f t="array" ref="AD18">_xlfn.IFS(G18&gt;0,1,G18=0,0)</f>
        <v>0</v>
      </c>
      <c r="AE18" cm="1">
        <f t="array" ref="AE18">_xlfn.IFS(H18&gt;0,1,H18=0,0)</f>
        <v>0</v>
      </c>
      <c r="AF18" cm="1">
        <f t="array" ref="AF18">_xlfn.IFS(I18&gt;0,1,I18=0,0)</f>
        <v>0</v>
      </c>
      <c r="AG18" cm="1">
        <f t="array" ref="AG18">_xlfn.IFS(J18&gt;0,1,J18=0,0)</f>
        <v>1</v>
      </c>
      <c r="AH18" cm="1">
        <f t="array" ref="AH18">_xlfn.IFS(K18&gt;0,1,K18=0,0)</f>
        <v>0</v>
      </c>
      <c r="AI18" cm="1">
        <f t="array" ref="AI18">_xlfn.IFS(L18&gt;0,1,L18=0,0)</f>
        <v>0</v>
      </c>
      <c r="AJ18" cm="1">
        <f t="array" ref="AJ18">_xlfn.IFS(M18&gt;0,1,M18=0,0)</f>
        <v>0</v>
      </c>
      <c r="AK18" cm="1">
        <f t="array" ref="AK18">_xlfn.IFS(N18&gt;0,1,N18=0,0)</f>
        <v>0</v>
      </c>
      <c r="AL18" cm="1">
        <f t="array" ref="AL18">_xlfn.IFS(O18&gt;0,1,O18=0,0)</f>
        <v>0</v>
      </c>
      <c r="AM18" s="1">
        <f t="shared" si="2"/>
        <v>1</v>
      </c>
      <c r="AS18" t="s">
        <v>18</v>
      </c>
      <c r="AT18" t="s">
        <v>42</v>
      </c>
      <c r="BB18">
        <v>1</v>
      </c>
      <c r="BC18">
        <v>1</v>
      </c>
      <c r="BD18">
        <v>1</v>
      </c>
      <c r="BE18">
        <v>1</v>
      </c>
      <c r="BF18">
        <v>1</v>
      </c>
      <c r="BG18">
        <v>1</v>
      </c>
      <c r="BL18" s="3">
        <v>2019</v>
      </c>
      <c r="BM18">
        <v>13</v>
      </c>
      <c r="BP18">
        <v>17</v>
      </c>
    </row>
    <row r="19" spans="1:73" x14ac:dyDescent="0.25">
      <c r="A19" t="s">
        <v>19</v>
      </c>
      <c r="B19" t="s">
        <v>43</v>
      </c>
      <c r="F19">
        <v>9</v>
      </c>
      <c r="G19">
        <v>17</v>
      </c>
      <c r="H19">
        <v>38</v>
      </c>
      <c r="I19">
        <v>24</v>
      </c>
      <c r="J19">
        <v>28</v>
      </c>
      <c r="K19">
        <v>30</v>
      </c>
      <c r="L19">
        <v>46</v>
      </c>
      <c r="M19">
        <v>45</v>
      </c>
      <c r="N19">
        <v>50</v>
      </c>
      <c r="O19">
        <v>42</v>
      </c>
      <c r="P19" s="1">
        <f t="shared" si="1"/>
        <v>329</v>
      </c>
      <c r="S19">
        <v>35</v>
      </c>
      <c r="X19" t="s">
        <v>19</v>
      </c>
      <c r="Y19" t="s">
        <v>43</v>
      </c>
      <c r="Z19" cm="1">
        <f t="array" ref="Z19">_xlfn.IFS(C19&gt;0,1,C19=0,0)</f>
        <v>0</v>
      </c>
      <c r="AA19" cm="1">
        <f t="array" ref="AA19">_xlfn.IFS(D19&gt;0,1,D19=0,0)</f>
        <v>0</v>
      </c>
      <c r="AB19" cm="1">
        <f t="array" ref="AB19">_xlfn.IFS(E19&gt;0,1,E19=0,0)</f>
        <v>0</v>
      </c>
      <c r="AC19" cm="1">
        <f t="array" ref="AC19">_xlfn.IFS(F19&gt;0,1,F19=0,0)</f>
        <v>1</v>
      </c>
      <c r="AD19" cm="1">
        <f t="array" ref="AD19">_xlfn.IFS(G19&gt;0,1,G19=0,0)</f>
        <v>1</v>
      </c>
      <c r="AE19" cm="1">
        <f t="array" ref="AE19">_xlfn.IFS(H19&gt;0,1,H19=0,0)</f>
        <v>1</v>
      </c>
      <c r="AF19" cm="1">
        <f t="array" ref="AF19">_xlfn.IFS(I19&gt;0,1,I19=0,0)</f>
        <v>1</v>
      </c>
      <c r="AG19" cm="1">
        <f t="array" ref="AG19">_xlfn.IFS(J19&gt;0,1,J19=0,0)</f>
        <v>1</v>
      </c>
      <c r="AH19" cm="1">
        <f t="array" ref="AH19">_xlfn.IFS(K19&gt;0,1,K19=0,0)</f>
        <v>1</v>
      </c>
      <c r="AI19" cm="1">
        <f t="array" ref="AI19">_xlfn.IFS(L19&gt;0,1,L19=0,0)</f>
        <v>1</v>
      </c>
      <c r="AJ19" cm="1">
        <f t="array" ref="AJ19">_xlfn.IFS(M19&gt;0,1,M19=0,0)</f>
        <v>1</v>
      </c>
      <c r="AK19" cm="1">
        <f t="array" ref="AK19">_xlfn.IFS(N19&gt;0,1,N19=0,0)</f>
        <v>1</v>
      </c>
      <c r="AL19" cm="1">
        <f t="array" ref="AL19">_xlfn.IFS(O19&gt;0,1,O19=0,0)</f>
        <v>1</v>
      </c>
      <c r="AM19" s="1">
        <f t="shared" si="2"/>
        <v>10</v>
      </c>
      <c r="AS19" t="s">
        <v>19</v>
      </c>
      <c r="AT19" t="s">
        <v>43</v>
      </c>
      <c r="AX19">
        <v>1</v>
      </c>
      <c r="AY19">
        <v>1</v>
      </c>
      <c r="AZ19">
        <v>1</v>
      </c>
      <c r="BA19">
        <v>1</v>
      </c>
      <c r="BB19">
        <v>1</v>
      </c>
      <c r="BC19">
        <v>1</v>
      </c>
      <c r="BD19">
        <v>1</v>
      </c>
      <c r="BE19">
        <v>1</v>
      </c>
      <c r="BF19">
        <v>1</v>
      </c>
      <c r="BG19">
        <v>1</v>
      </c>
      <c r="BL19" s="3">
        <v>2020</v>
      </c>
      <c r="BM19">
        <v>10</v>
      </c>
      <c r="BP19">
        <v>17</v>
      </c>
    </row>
    <row r="20" spans="1:73" x14ac:dyDescent="0.25">
      <c r="A20" t="s">
        <v>20</v>
      </c>
      <c r="B20" t="s">
        <v>44</v>
      </c>
      <c r="F20">
        <v>1</v>
      </c>
      <c r="H20">
        <v>1</v>
      </c>
      <c r="K20">
        <v>5</v>
      </c>
      <c r="L20">
        <v>11</v>
      </c>
      <c r="M20">
        <v>21</v>
      </c>
      <c r="N20">
        <v>10</v>
      </c>
      <c r="O20">
        <v>4</v>
      </c>
      <c r="P20" s="1">
        <f t="shared" si="1"/>
        <v>53</v>
      </c>
      <c r="X20" t="s">
        <v>20</v>
      </c>
      <c r="Y20" t="s">
        <v>44</v>
      </c>
      <c r="Z20" cm="1">
        <f t="array" ref="Z20">_xlfn.IFS(C20&gt;0,1,C20=0,0)</f>
        <v>0</v>
      </c>
      <c r="AA20" cm="1">
        <f t="array" ref="AA20">_xlfn.IFS(D20&gt;0,1,D20=0,0)</f>
        <v>0</v>
      </c>
      <c r="AB20" cm="1">
        <f t="array" ref="AB20">_xlfn.IFS(E20&gt;0,1,E20=0,0)</f>
        <v>0</v>
      </c>
      <c r="AC20" cm="1">
        <f t="array" ref="AC20">_xlfn.IFS(F20&gt;0,1,F20=0,0)</f>
        <v>1</v>
      </c>
      <c r="AD20" cm="1">
        <f t="array" ref="AD20">_xlfn.IFS(G20&gt;0,1,G20=0,0)</f>
        <v>0</v>
      </c>
      <c r="AE20" cm="1">
        <f t="array" ref="AE20">_xlfn.IFS(H20&gt;0,1,H20=0,0)</f>
        <v>1</v>
      </c>
      <c r="AF20" cm="1">
        <f t="array" ref="AF20">_xlfn.IFS(I20&gt;0,1,I20=0,0)</f>
        <v>0</v>
      </c>
      <c r="AG20" cm="1">
        <f t="array" ref="AG20">_xlfn.IFS(J20&gt;0,1,J20=0,0)</f>
        <v>0</v>
      </c>
      <c r="AH20" cm="1">
        <f t="array" ref="AH20">_xlfn.IFS(K20&gt;0,1,K20=0,0)</f>
        <v>1</v>
      </c>
      <c r="AI20" cm="1">
        <f t="array" ref="AI20">_xlfn.IFS(L20&gt;0,1,L20=0,0)</f>
        <v>1</v>
      </c>
      <c r="AJ20" cm="1">
        <f t="array" ref="AJ20">_xlfn.IFS(M20&gt;0,1,M20=0,0)</f>
        <v>1</v>
      </c>
      <c r="AK20" cm="1">
        <f t="array" ref="AK20">_xlfn.IFS(N20&gt;0,1,N20=0,0)</f>
        <v>1</v>
      </c>
      <c r="AL20" cm="1">
        <f t="array" ref="AL20">_xlfn.IFS(O20&gt;0,1,O20=0,0)</f>
        <v>1</v>
      </c>
      <c r="AM20" s="1">
        <f t="shared" si="2"/>
        <v>7</v>
      </c>
      <c r="AS20" t="s">
        <v>20</v>
      </c>
      <c r="AT20" t="s">
        <v>44</v>
      </c>
      <c r="AX20">
        <v>1</v>
      </c>
      <c r="AY20">
        <v>1</v>
      </c>
      <c r="AZ20">
        <v>1</v>
      </c>
      <c r="BA20">
        <v>1</v>
      </c>
      <c r="BB20">
        <v>1</v>
      </c>
      <c r="BC20">
        <v>1</v>
      </c>
      <c r="BD20">
        <v>1</v>
      </c>
      <c r="BE20">
        <v>1</v>
      </c>
      <c r="BF20">
        <v>1</v>
      </c>
      <c r="BG20">
        <v>1</v>
      </c>
      <c r="BL20" s="3">
        <v>2021</v>
      </c>
      <c r="BM20">
        <v>12</v>
      </c>
      <c r="BP20">
        <v>18</v>
      </c>
    </row>
    <row r="21" spans="1:73" x14ac:dyDescent="0.25">
      <c r="A21" t="s">
        <v>21</v>
      </c>
      <c r="B21" t="s">
        <v>45</v>
      </c>
      <c r="F21">
        <v>4</v>
      </c>
      <c r="G21">
        <v>9</v>
      </c>
      <c r="H21">
        <v>8</v>
      </c>
      <c r="I21">
        <v>2</v>
      </c>
      <c r="J21">
        <v>6</v>
      </c>
      <c r="K21">
        <v>6</v>
      </c>
      <c r="L21">
        <v>10</v>
      </c>
      <c r="M21">
        <v>7</v>
      </c>
      <c r="N21">
        <v>10</v>
      </c>
      <c r="O21">
        <v>11</v>
      </c>
      <c r="P21" s="1">
        <f t="shared" si="1"/>
        <v>73</v>
      </c>
      <c r="S21">
        <v>4</v>
      </c>
      <c r="X21" t="s">
        <v>21</v>
      </c>
      <c r="Y21" t="s">
        <v>45</v>
      </c>
      <c r="Z21" cm="1">
        <f t="array" ref="Z21">_xlfn.IFS(C21&gt;0,1,C21=0,0)</f>
        <v>0</v>
      </c>
      <c r="AA21" cm="1">
        <f t="array" ref="AA21">_xlfn.IFS(D21&gt;0,1,D21=0,0)</f>
        <v>0</v>
      </c>
      <c r="AB21" cm="1">
        <f t="array" ref="AB21">_xlfn.IFS(E21&gt;0,1,E21=0,0)</f>
        <v>0</v>
      </c>
      <c r="AC21" cm="1">
        <f t="array" ref="AC21">_xlfn.IFS(F21&gt;0,1,F21=0,0)</f>
        <v>1</v>
      </c>
      <c r="AD21" cm="1">
        <f t="array" ref="AD21">_xlfn.IFS(G21&gt;0,1,G21=0,0)</f>
        <v>1</v>
      </c>
      <c r="AE21" cm="1">
        <f t="array" ref="AE21">_xlfn.IFS(H21&gt;0,1,H21=0,0)</f>
        <v>1</v>
      </c>
      <c r="AF21" cm="1">
        <f t="array" ref="AF21">_xlfn.IFS(I21&gt;0,1,I21=0,0)</f>
        <v>1</v>
      </c>
      <c r="AG21" cm="1">
        <f t="array" ref="AG21">_xlfn.IFS(J21&gt;0,1,J21=0,0)</f>
        <v>1</v>
      </c>
      <c r="AH21" cm="1">
        <f t="array" ref="AH21">_xlfn.IFS(K21&gt;0,1,K21=0,0)</f>
        <v>1</v>
      </c>
      <c r="AI21" cm="1">
        <f t="array" ref="AI21">_xlfn.IFS(L21&gt;0,1,L21=0,0)</f>
        <v>1</v>
      </c>
      <c r="AJ21" cm="1">
        <f t="array" ref="AJ21">_xlfn.IFS(M21&gt;0,1,M21=0,0)</f>
        <v>1</v>
      </c>
      <c r="AK21" cm="1">
        <f t="array" ref="AK21">_xlfn.IFS(N21&gt;0,1,N21=0,0)</f>
        <v>1</v>
      </c>
      <c r="AL21" cm="1">
        <f t="array" ref="AL21">_xlfn.IFS(O21&gt;0,1,O21=0,0)</f>
        <v>1</v>
      </c>
      <c r="AM21" s="1">
        <f t="shared" si="2"/>
        <v>10</v>
      </c>
      <c r="AS21" t="s">
        <v>21</v>
      </c>
      <c r="AT21" t="s">
        <v>45</v>
      </c>
      <c r="AX21">
        <v>1</v>
      </c>
      <c r="AY21">
        <v>1</v>
      </c>
      <c r="AZ21">
        <v>1</v>
      </c>
      <c r="BA21">
        <v>1</v>
      </c>
      <c r="BB21">
        <v>1</v>
      </c>
      <c r="BC21">
        <v>1</v>
      </c>
      <c r="BD21">
        <v>1</v>
      </c>
      <c r="BE21">
        <v>1</v>
      </c>
      <c r="BF21">
        <v>1</v>
      </c>
      <c r="BG21">
        <v>1</v>
      </c>
      <c r="BL21" s="3">
        <v>2022</v>
      </c>
      <c r="BM21">
        <v>14</v>
      </c>
      <c r="BP21">
        <v>18</v>
      </c>
    </row>
    <row r="22" spans="1:73" x14ac:dyDescent="0.25">
      <c r="A22" t="s">
        <v>22</v>
      </c>
      <c r="B22" t="s">
        <v>46</v>
      </c>
      <c r="H22">
        <v>2</v>
      </c>
      <c r="I22">
        <v>2</v>
      </c>
      <c r="J22">
        <v>2</v>
      </c>
      <c r="K22">
        <v>2</v>
      </c>
      <c r="L22">
        <v>4</v>
      </c>
      <c r="M22">
        <v>8</v>
      </c>
      <c r="N22">
        <v>8</v>
      </c>
      <c r="O22">
        <v>9</v>
      </c>
      <c r="P22" s="1">
        <f t="shared" si="1"/>
        <v>37</v>
      </c>
      <c r="S22">
        <v>4</v>
      </c>
      <c r="X22" t="s">
        <v>22</v>
      </c>
      <c r="Y22" t="s">
        <v>46</v>
      </c>
      <c r="Z22" cm="1">
        <f t="array" ref="Z22">_xlfn.IFS(C22&gt;0,1,C22=0,0)</f>
        <v>0</v>
      </c>
      <c r="AA22" cm="1">
        <f t="array" ref="AA22">_xlfn.IFS(D22&gt;0,1,D22=0,0)</f>
        <v>0</v>
      </c>
      <c r="AB22" cm="1">
        <f t="array" ref="AB22">_xlfn.IFS(E22&gt;0,1,E22=0,0)</f>
        <v>0</v>
      </c>
      <c r="AC22" cm="1">
        <f t="array" ref="AC22">_xlfn.IFS(F22&gt;0,1,F22=0,0)</f>
        <v>0</v>
      </c>
      <c r="AD22" cm="1">
        <f t="array" ref="AD22">_xlfn.IFS(G22&gt;0,1,G22=0,0)</f>
        <v>0</v>
      </c>
      <c r="AE22" cm="1">
        <f t="array" ref="AE22">_xlfn.IFS(H22&gt;0,1,H22=0,0)</f>
        <v>1</v>
      </c>
      <c r="AF22" cm="1">
        <f t="array" ref="AF22">_xlfn.IFS(I22&gt;0,1,I22=0,0)</f>
        <v>1</v>
      </c>
      <c r="AG22" cm="1">
        <f t="array" ref="AG22">_xlfn.IFS(J22&gt;0,1,J22=0,0)</f>
        <v>1</v>
      </c>
      <c r="AH22" cm="1">
        <f t="array" ref="AH22">_xlfn.IFS(K22&gt;0,1,K22=0,0)</f>
        <v>1</v>
      </c>
      <c r="AI22" cm="1">
        <f t="array" ref="AI22">_xlfn.IFS(L22&gt;0,1,L22=0,0)</f>
        <v>1</v>
      </c>
      <c r="AJ22" cm="1">
        <f t="array" ref="AJ22">_xlfn.IFS(M22&gt;0,1,M22=0,0)</f>
        <v>1</v>
      </c>
      <c r="AK22" cm="1">
        <f t="array" ref="AK22">_xlfn.IFS(N22&gt;0,1,N22=0,0)</f>
        <v>1</v>
      </c>
      <c r="AL22" cm="1">
        <f t="array" ref="AL22">_xlfn.IFS(O22&gt;0,1,O22=0,0)</f>
        <v>1</v>
      </c>
      <c r="AM22" s="1">
        <f t="shared" si="2"/>
        <v>8</v>
      </c>
      <c r="AS22" t="s">
        <v>22</v>
      </c>
      <c r="AT22" t="s">
        <v>46</v>
      </c>
      <c r="AZ22">
        <v>1</v>
      </c>
      <c r="BA22">
        <v>1</v>
      </c>
      <c r="BB22">
        <v>1</v>
      </c>
      <c r="BC22">
        <v>1</v>
      </c>
      <c r="BD22">
        <v>1</v>
      </c>
      <c r="BE22">
        <v>1</v>
      </c>
      <c r="BF22">
        <v>1</v>
      </c>
      <c r="BG22">
        <v>1</v>
      </c>
      <c r="BL22" s="3">
        <v>2023</v>
      </c>
      <c r="BM22">
        <v>13</v>
      </c>
      <c r="BP22">
        <v>21</v>
      </c>
    </row>
    <row r="23" spans="1:73" x14ac:dyDescent="0.25">
      <c r="A23" t="s">
        <v>23</v>
      </c>
      <c r="B23" t="s">
        <v>47</v>
      </c>
      <c r="N23">
        <v>1</v>
      </c>
      <c r="P23" s="1">
        <f t="shared" si="1"/>
        <v>1</v>
      </c>
      <c r="X23" t="s">
        <v>23</v>
      </c>
      <c r="Y23" t="s">
        <v>47</v>
      </c>
      <c r="Z23" cm="1">
        <f t="array" ref="Z23">_xlfn.IFS(C23&gt;0,1,C23=0,0)</f>
        <v>0</v>
      </c>
      <c r="AA23" cm="1">
        <f t="array" ref="AA23">_xlfn.IFS(D23&gt;0,1,D23=0,0)</f>
        <v>0</v>
      </c>
      <c r="AB23" cm="1">
        <f t="array" ref="AB23">_xlfn.IFS(E23&gt;0,1,E23=0,0)</f>
        <v>0</v>
      </c>
      <c r="AC23" cm="1">
        <f t="array" ref="AC23">_xlfn.IFS(F23&gt;0,1,F23=0,0)</f>
        <v>0</v>
      </c>
      <c r="AD23" cm="1">
        <f t="array" ref="AD23">_xlfn.IFS(G23&gt;0,1,G23=0,0)</f>
        <v>0</v>
      </c>
      <c r="AE23" cm="1">
        <f t="array" ref="AE23">_xlfn.IFS(H23&gt;0,1,H23=0,0)</f>
        <v>0</v>
      </c>
      <c r="AF23" cm="1">
        <f t="array" ref="AF23">_xlfn.IFS(I23&gt;0,1,I23=0,0)</f>
        <v>0</v>
      </c>
      <c r="AG23" cm="1">
        <f t="array" ref="AG23">_xlfn.IFS(J23&gt;0,1,J23=0,0)</f>
        <v>0</v>
      </c>
      <c r="AH23" cm="1">
        <f t="array" ref="AH23">_xlfn.IFS(K23&gt;0,1,K23=0,0)</f>
        <v>0</v>
      </c>
      <c r="AI23" cm="1">
        <f t="array" ref="AI23">_xlfn.IFS(L23&gt;0,1,L23=0,0)</f>
        <v>0</v>
      </c>
      <c r="AJ23" cm="1">
        <f t="array" ref="AJ23">_xlfn.IFS(M23&gt;0,1,M23=0,0)</f>
        <v>0</v>
      </c>
      <c r="AK23" cm="1">
        <f t="array" ref="AK23">_xlfn.IFS(N23&gt;0,1,N23=0,0)</f>
        <v>1</v>
      </c>
      <c r="AL23" cm="1">
        <f t="array" ref="AL23">_xlfn.IFS(O23&gt;0,1,O23=0,0)</f>
        <v>0</v>
      </c>
      <c r="AM23" s="1">
        <f t="shared" si="2"/>
        <v>1</v>
      </c>
      <c r="AS23" t="s">
        <v>23</v>
      </c>
      <c r="AT23" t="s">
        <v>47</v>
      </c>
      <c r="BF23">
        <v>1</v>
      </c>
      <c r="BG23">
        <v>1</v>
      </c>
      <c r="BL23" s="3">
        <v>2024</v>
      </c>
      <c r="BM23">
        <v>17</v>
      </c>
      <c r="BP23">
        <v>24</v>
      </c>
    </row>
    <row r="24" spans="1:73" x14ac:dyDescent="0.25">
      <c r="A24" t="s">
        <v>24</v>
      </c>
      <c r="B24" t="s">
        <v>48</v>
      </c>
      <c r="G24">
        <v>1</v>
      </c>
      <c r="J24">
        <v>1</v>
      </c>
      <c r="M24">
        <v>1</v>
      </c>
      <c r="P24" s="1">
        <f t="shared" si="1"/>
        <v>3</v>
      </c>
      <c r="X24" t="s">
        <v>24</v>
      </c>
      <c r="Y24" t="s">
        <v>48</v>
      </c>
      <c r="Z24" cm="1">
        <f t="array" ref="Z24">_xlfn.IFS(C24&gt;0,1,C24=0,0)</f>
        <v>0</v>
      </c>
      <c r="AA24" cm="1">
        <f t="array" ref="AA24">_xlfn.IFS(D24&gt;0,1,D24=0,0)</f>
        <v>0</v>
      </c>
      <c r="AB24" cm="1">
        <f t="array" ref="AB24">_xlfn.IFS(E24&gt;0,1,E24=0,0)</f>
        <v>0</v>
      </c>
      <c r="AC24" cm="1">
        <f t="array" ref="AC24">_xlfn.IFS(F24&gt;0,1,F24=0,0)</f>
        <v>0</v>
      </c>
      <c r="AD24" cm="1">
        <f t="array" ref="AD24">_xlfn.IFS(G24&gt;0,1,G24=0,0)</f>
        <v>1</v>
      </c>
      <c r="AE24" cm="1">
        <f t="array" ref="AE24">_xlfn.IFS(H24&gt;0,1,H24=0,0)</f>
        <v>0</v>
      </c>
      <c r="AF24" cm="1">
        <f t="array" ref="AF24">_xlfn.IFS(I24&gt;0,1,I24=0,0)</f>
        <v>0</v>
      </c>
      <c r="AG24" cm="1">
        <f t="array" ref="AG24">_xlfn.IFS(J24&gt;0,1,J24=0,0)</f>
        <v>1</v>
      </c>
      <c r="AH24" cm="1">
        <f t="array" ref="AH24">_xlfn.IFS(K24&gt;0,1,K24=0,0)</f>
        <v>0</v>
      </c>
      <c r="AI24" cm="1">
        <f t="array" ref="AI24">_xlfn.IFS(L24&gt;0,1,L24=0,0)</f>
        <v>0</v>
      </c>
      <c r="AJ24" cm="1">
        <f t="array" ref="AJ24">_xlfn.IFS(M24&gt;0,1,M24=0,0)</f>
        <v>1</v>
      </c>
      <c r="AK24" cm="1">
        <f t="array" ref="AK24">_xlfn.IFS(N24&gt;0,1,N24=0,0)</f>
        <v>0</v>
      </c>
      <c r="AL24" cm="1">
        <f t="array" ref="AL24">_xlfn.IFS(O24&gt;0,1,O24=0,0)</f>
        <v>0</v>
      </c>
      <c r="AM24" s="1">
        <f t="shared" si="2"/>
        <v>3</v>
      </c>
      <c r="AS24" t="s">
        <v>24</v>
      </c>
      <c r="AT24" t="s">
        <v>48</v>
      </c>
      <c r="AY24">
        <v>1</v>
      </c>
      <c r="AZ24">
        <v>1</v>
      </c>
      <c r="BA24">
        <v>1</v>
      </c>
      <c r="BB24">
        <v>1</v>
      </c>
      <c r="BC24">
        <v>1</v>
      </c>
      <c r="BD24">
        <v>1</v>
      </c>
      <c r="BE24">
        <v>1</v>
      </c>
      <c r="BF24">
        <v>1</v>
      </c>
      <c r="BG24">
        <v>1</v>
      </c>
    </row>
    <row r="25" spans="1:73" x14ac:dyDescent="0.25">
      <c r="A25" t="s">
        <v>25</v>
      </c>
      <c r="B25" t="s">
        <v>49</v>
      </c>
      <c r="G25">
        <v>2</v>
      </c>
      <c r="L25">
        <v>1</v>
      </c>
      <c r="O25">
        <v>2</v>
      </c>
      <c r="P25" s="1">
        <f t="shared" si="1"/>
        <v>5</v>
      </c>
      <c r="X25" t="s">
        <v>25</v>
      </c>
      <c r="Y25" t="s">
        <v>49</v>
      </c>
      <c r="Z25" cm="1">
        <f t="array" ref="Z25">_xlfn.IFS(C25&gt;0,1,C25=0,0)</f>
        <v>0</v>
      </c>
      <c r="AA25" cm="1">
        <f t="array" ref="AA25">_xlfn.IFS(D25&gt;0,1,D25=0,0)</f>
        <v>0</v>
      </c>
      <c r="AB25" cm="1">
        <f t="array" ref="AB25">_xlfn.IFS(E25&gt;0,1,E25=0,0)</f>
        <v>0</v>
      </c>
      <c r="AC25" cm="1">
        <f t="array" ref="AC25">_xlfn.IFS(F25&gt;0,1,F25=0,0)</f>
        <v>0</v>
      </c>
      <c r="AD25" cm="1">
        <f t="array" ref="AD25">_xlfn.IFS(G25&gt;0,1,G25=0,0)</f>
        <v>1</v>
      </c>
      <c r="AE25" cm="1">
        <f t="array" ref="AE25">_xlfn.IFS(H25&gt;0,1,H25=0,0)</f>
        <v>0</v>
      </c>
      <c r="AF25" cm="1">
        <f t="array" ref="AF25">_xlfn.IFS(I25&gt;0,1,I25=0,0)</f>
        <v>0</v>
      </c>
      <c r="AG25" cm="1">
        <f t="array" ref="AG25">_xlfn.IFS(J25&gt;0,1,J25=0,0)</f>
        <v>0</v>
      </c>
      <c r="AH25" cm="1">
        <f t="array" ref="AH25">_xlfn.IFS(K25&gt;0,1,K25=0,0)</f>
        <v>0</v>
      </c>
      <c r="AI25" cm="1">
        <f t="array" ref="AI25">_xlfn.IFS(L25&gt;0,1,L25=0,0)</f>
        <v>1</v>
      </c>
      <c r="AJ25" cm="1">
        <f t="array" ref="AJ25">_xlfn.IFS(M25&gt;0,1,M25=0,0)</f>
        <v>0</v>
      </c>
      <c r="AK25" cm="1">
        <f t="array" ref="AK25">_xlfn.IFS(N25&gt;0,1,N25=0,0)</f>
        <v>0</v>
      </c>
      <c r="AL25" cm="1">
        <f t="array" ref="AL25">_xlfn.IFS(O25&gt;0,1,O25=0,0)</f>
        <v>1</v>
      </c>
      <c r="AM25" s="1">
        <f t="shared" si="2"/>
        <v>3</v>
      </c>
      <c r="AS25" t="s">
        <v>25</v>
      </c>
      <c r="AT25" t="s">
        <v>49</v>
      </c>
      <c r="AY25">
        <v>1</v>
      </c>
      <c r="AZ25">
        <v>1</v>
      </c>
      <c r="BA25">
        <v>1</v>
      </c>
      <c r="BB25">
        <v>1</v>
      </c>
      <c r="BC25">
        <v>1</v>
      </c>
      <c r="BD25">
        <v>1</v>
      </c>
      <c r="BE25">
        <v>1</v>
      </c>
      <c r="BF25">
        <v>1</v>
      </c>
      <c r="BG25">
        <v>1</v>
      </c>
    </row>
    <row r="26" spans="1:73" x14ac:dyDescent="0.25">
      <c r="A26" s="1" t="s">
        <v>50</v>
      </c>
      <c r="C26" s="1">
        <f>SUM(C2:C25)</f>
        <v>3</v>
      </c>
      <c r="D26" s="1">
        <f>SUM(D2:D25)</f>
        <v>5</v>
      </c>
      <c r="E26" s="1">
        <f>SUM(E2:E25)</f>
        <v>6</v>
      </c>
      <c r="F26" s="1">
        <f t="shared" ref="F26:O26" si="3">SUM(F2:F25)</f>
        <v>81</v>
      </c>
      <c r="G26" s="1">
        <f t="shared" si="3"/>
        <v>147</v>
      </c>
      <c r="H26" s="1">
        <f t="shared" si="3"/>
        <v>141</v>
      </c>
      <c r="I26" s="1">
        <f t="shared" si="3"/>
        <v>123</v>
      </c>
      <c r="J26" s="1">
        <f t="shared" si="3"/>
        <v>150</v>
      </c>
      <c r="K26" s="1">
        <f t="shared" si="3"/>
        <v>125</v>
      </c>
      <c r="L26" s="1">
        <f t="shared" si="3"/>
        <v>190</v>
      </c>
      <c r="M26" s="1">
        <f t="shared" si="3"/>
        <v>199</v>
      </c>
      <c r="N26" s="1">
        <f t="shared" si="3"/>
        <v>189</v>
      </c>
      <c r="O26" s="1">
        <f t="shared" si="3"/>
        <v>193</v>
      </c>
      <c r="S26">
        <f>SUM(S2:S25)</f>
        <v>174</v>
      </c>
      <c r="Y26" s="1" t="s">
        <v>50</v>
      </c>
      <c r="Z26" s="1">
        <f>SUM(Z2:Z25)</f>
        <v>1</v>
      </c>
      <c r="AA26" s="1">
        <f t="shared" ref="AA26:AL26" si="4">SUM(AA2:AA25)</f>
        <v>1</v>
      </c>
      <c r="AB26" s="1">
        <f t="shared" si="4"/>
        <v>3</v>
      </c>
      <c r="AC26" s="1">
        <f t="shared" si="4"/>
        <v>10</v>
      </c>
      <c r="AD26" s="3">
        <f t="shared" si="4"/>
        <v>8</v>
      </c>
      <c r="AE26" s="3">
        <f t="shared" si="4"/>
        <v>11</v>
      </c>
      <c r="AF26" s="3">
        <f t="shared" si="4"/>
        <v>8</v>
      </c>
      <c r="AG26" s="3">
        <f t="shared" si="4"/>
        <v>13</v>
      </c>
      <c r="AH26" s="3">
        <f t="shared" si="4"/>
        <v>10</v>
      </c>
      <c r="AI26" s="3">
        <f t="shared" si="4"/>
        <v>12</v>
      </c>
      <c r="AJ26" s="3">
        <f t="shared" si="4"/>
        <v>14</v>
      </c>
      <c r="AK26" s="3">
        <f t="shared" si="4"/>
        <v>13</v>
      </c>
      <c r="AL26" s="3">
        <f t="shared" si="4"/>
        <v>17</v>
      </c>
      <c r="AS26" s="1" t="s">
        <v>54</v>
      </c>
      <c r="AU26">
        <f>SUM(AU2:AU25)</f>
        <v>1</v>
      </c>
      <c r="AV26">
        <f t="shared" ref="AV26:BG26" si="5">SUM(AV2:AV25)</f>
        <v>1</v>
      </c>
      <c r="AW26">
        <f t="shared" si="5"/>
        <v>3</v>
      </c>
      <c r="AX26">
        <f t="shared" si="5"/>
        <v>10</v>
      </c>
      <c r="AY26">
        <f t="shared" si="5"/>
        <v>12</v>
      </c>
      <c r="AZ26">
        <f t="shared" si="5"/>
        <v>14</v>
      </c>
      <c r="BA26">
        <f t="shared" si="5"/>
        <v>14</v>
      </c>
      <c r="BB26">
        <f t="shared" si="5"/>
        <v>17</v>
      </c>
      <c r="BC26">
        <f t="shared" si="5"/>
        <v>17</v>
      </c>
      <c r="BD26">
        <f t="shared" si="5"/>
        <v>18</v>
      </c>
      <c r="BE26">
        <f t="shared" si="5"/>
        <v>18</v>
      </c>
      <c r="BF26">
        <f t="shared" si="5"/>
        <v>21</v>
      </c>
      <c r="BG26">
        <f t="shared" si="5"/>
        <v>24</v>
      </c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</row>
    <row r="27" spans="1:73" x14ac:dyDescent="0.25">
      <c r="S27">
        <f>S26/0.75</f>
        <v>232</v>
      </c>
      <c r="AD27" s="1"/>
      <c r="AE27" s="1"/>
      <c r="AF27" s="1"/>
      <c r="AG27" s="1"/>
      <c r="AH27" s="1"/>
      <c r="AI27" s="1"/>
      <c r="AJ27" s="1"/>
      <c r="AK27" s="1"/>
      <c r="AL27" s="1"/>
    </row>
    <row r="30" spans="1:73" x14ac:dyDescent="0.25">
      <c r="A30" t="str">
        <f>A2</f>
        <v>PD01</v>
      </c>
      <c r="B30" t="str">
        <f t="shared" ref="B30:O30" si="6">B2</f>
        <v>Hartford</v>
      </c>
      <c r="C30">
        <f t="shared" si="6"/>
        <v>3</v>
      </c>
      <c r="D30">
        <f t="shared" si="6"/>
        <v>5</v>
      </c>
      <c r="E30">
        <f t="shared" si="6"/>
        <v>3</v>
      </c>
      <c r="F30">
        <f t="shared" si="6"/>
        <v>1</v>
      </c>
      <c r="G30">
        <f t="shared" si="6"/>
        <v>32</v>
      </c>
      <c r="H30">
        <f t="shared" si="6"/>
        <v>19</v>
      </c>
      <c r="I30">
        <f t="shared" si="6"/>
        <v>25</v>
      </c>
      <c r="J30">
        <f t="shared" si="6"/>
        <v>46</v>
      </c>
      <c r="K30">
        <f t="shared" si="6"/>
        <v>20</v>
      </c>
      <c r="L30">
        <f t="shared" si="6"/>
        <v>26</v>
      </c>
      <c r="M30">
        <f t="shared" si="6"/>
        <v>15</v>
      </c>
      <c r="N30">
        <f t="shared" si="6"/>
        <v>14</v>
      </c>
      <c r="O30">
        <f t="shared" si="6"/>
        <v>30</v>
      </c>
    </row>
    <row r="31" spans="1:73" x14ac:dyDescent="0.25">
      <c r="A31" t="str" cm="1">
        <f t="array" ref="A31:O31">A6:O6</f>
        <v>PD10</v>
      </c>
      <c r="B31" t="str">
        <v>Farmington Regional</v>
      </c>
      <c r="C31">
        <v>0</v>
      </c>
      <c r="D31">
        <v>0</v>
      </c>
      <c r="E31">
        <v>0</v>
      </c>
      <c r="F31">
        <v>3</v>
      </c>
      <c r="G31">
        <v>6</v>
      </c>
      <c r="H31">
        <v>2</v>
      </c>
      <c r="I31">
        <v>12</v>
      </c>
      <c r="J31">
        <v>18</v>
      </c>
      <c r="K31">
        <v>21</v>
      </c>
      <c r="L31">
        <v>36</v>
      </c>
      <c r="M31">
        <v>31</v>
      </c>
      <c r="N31">
        <v>35</v>
      </c>
      <c r="O31">
        <v>39</v>
      </c>
    </row>
    <row r="32" spans="1:73" x14ac:dyDescent="0.25">
      <c r="A32" t="str" cm="1">
        <f t="array" ref="A32:O32">A10:O10</f>
        <v>PD15</v>
      </c>
      <c r="B32" t="str">
        <v>Middletown</v>
      </c>
      <c r="C32">
        <v>0</v>
      </c>
      <c r="D32">
        <v>0</v>
      </c>
      <c r="E32">
        <v>0</v>
      </c>
      <c r="F32">
        <v>54</v>
      </c>
      <c r="G32">
        <v>78</v>
      </c>
      <c r="H32">
        <v>64</v>
      </c>
      <c r="I32">
        <v>55</v>
      </c>
      <c r="J32">
        <v>38</v>
      </c>
      <c r="K32">
        <v>33</v>
      </c>
      <c r="L32">
        <v>49</v>
      </c>
      <c r="M32">
        <v>64</v>
      </c>
      <c r="N32">
        <v>55</v>
      </c>
      <c r="O32">
        <v>40</v>
      </c>
    </row>
    <row r="33" spans="1:18" x14ac:dyDescent="0.25">
      <c r="A33" t="str" cm="1">
        <f t="array" ref="A33:O33">A19:O19</f>
        <v>PD38</v>
      </c>
      <c r="B33" t="str">
        <v>New Haven</v>
      </c>
      <c r="C33">
        <v>0</v>
      </c>
      <c r="D33">
        <v>0</v>
      </c>
      <c r="E33">
        <v>0</v>
      </c>
      <c r="F33">
        <v>9</v>
      </c>
      <c r="G33">
        <v>17</v>
      </c>
      <c r="H33">
        <v>38</v>
      </c>
      <c r="I33">
        <v>24</v>
      </c>
      <c r="J33">
        <v>28</v>
      </c>
      <c r="K33">
        <v>30</v>
      </c>
      <c r="L33">
        <v>46</v>
      </c>
      <c r="M33">
        <v>45</v>
      </c>
      <c r="N33">
        <v>50</v>
      </c>
      <c r="O33">
        <v>42</v>
      </c>
      <c r="Q33" t="s">
        <v>115</v>
      </c>
    </row>
    <row r="34" spans="1:18" x14ac:dyDescent="0.25">
      <c r="A34" t="s">
        <v>51</v>
      </c>
      <c r="B34" t="s">
        <v>52</v>
      </c>
      <c r="C34">
        <f>C26-SUM(C30:C33)</f>
        <v>0</v>
      </c>
      <c r="D34">
        <f t="shared" ref="D34:O34" si="7">D26-SUM(D30:D33)</f>
        <v>0</v>
      </c>
      <c r="E34">
        <f t="shared" si="7"/>
        <v>3</v>
      </c>
      <c r="F34">
        <f t="shared" si="7"/>
        <v>14</v>
      </c>
      <c r="G34">
        <f t="shared" si="7"/>
        <v>14</v>
      </c>
      <c r="H34">
        <f t="shared" si="7"/>
        <v>18</v>
      </c>
      <c r="I34">
        <f t="shared" si="7"/>
        <v>7</v>
      </c>
      <c r="J34">
        <f t="shared" si="7"/>
        <v>20</v>
      </c>
      <c r="K34">
        <f t="shared" si="7"/>
        <v>21</v>
      </c>
      <c r="L34">
        <f t="shared" si="7"/>
        <v>33</v>
      </c>
      <c r="M34">
        <f t="shared" si="7"/>
        <v>44</v>
      </c>
      <c r="N34">
        <f t="shared" si="7"/>
        <v>35</v>
      </c>
      <c r="O34">
        <f t="shared" si="7"/>
        <v>42</v>
      </c>
      <c r="Q34" t="s">
        <v>116</v>
      </c>
      <c r="R34" t="s">
        <v>117</v>
      </c>
    </row>
    <row r="35" spans="1:18" x14ac:dyDescent="0.25">
      <c r="Q35" t="s">
        <v>118</v>
      </c>
    </row>
    <row r="36" spans="1:18" x14ac:dyDescent="0.25">
      <c r="Q36" t="s">
        <v>119</v>
      </c>
      <c r="R36" t="s">
        <v>120</v>
      </c>
    </row>
    <row r="37" spans="1:18" x14ac:dyDescent="0.25">
      <c r="Q37" t="s">
        <v>121</v>
      </c>
      <c r="R37" t="s">
        <v>122</v>
      </c>
    </row>
    <row r="38" spans="1:18" x14ac:dyDescent="0.25">
      <c r="Q38" t="s">
        <v>121</v>
      </c>
      <c r="R38" t="s">
        <v>123</v>
      </c>
    </row>
    <row r="39" spans="1:18" x14ac:dyDescent="0.25">
      <c r="Q39">
        <v>0</v>
      </c>
      <c r="R39" t="s">
        <v>124</v>
      </c>
    </row>
    <row r="40" spans="1:18" x14ac:dyDescent="0.25">
      <c r="B40" t="s">
        <v>278</v>
      </c>
    </row>
    <row r="41" spans="1:18" x14ac:dyDescent="0.25">
      <c r="A41" t="s">
        <v>279</v>
      </c>
      <c r="B41">
        <f>((O26-C26)/C26)*100</f>
        <v>6333.3333333333339</v>
      </c>
    </row>
    <row r="42" spans="1:18" x14ac:dyDescent="0.25">
      <c r="A42" t="s">
        <v>280</v>
      </c>
      <c r="B42">
        <f>((F26-E26)/E26)*100</f>
        <v>1250</v>
      </c>
    </row>
    <row r="56" spans="1:16" x14ac:dyDescent="0.25">
      <c r="P56" s="1"/>
    </row>
    <row r="57" spans="1:16" x14ac:dyDescent="0.25">
      <c r="P57" s="1"/>
    </row>
    <row r="58" spans="1:16" x14ac:dyDescent="0.25">
      <c r="A58" s="1"/>
    </row>
    <row r="59" spans="1:16" x14ac:dyDescent="0.25">
      <c r="A59" s="1"/>
    </row>
    <row r="66" spans="24:24" x14ac:dyDescent="0.25">
      <c r="X66" s="1"/>
    </row>
    <row r="105" spans="24:24" x14ac:dyDescent="0.25">
      <c r="X105" s="1"/>
    </row>
    <row r="136" spans="24:24" x14ac:dyDescent="0.25">
      <c r="X136" s="1"/>
    </row>
    <row r="167" spans="24:24" x14ac:dyDescent="0.25">
      <c r="X167" s="1"/>
    </row>
    <row r="200" spans="24:24" x14ac:dyDescent="0.25">
      <c r="X200" s="1"/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8BC4FB-7246-4B45-8381-E165F6599320}">
  <dimension ref="A1"/>
  <sheetViews>
    <sheetView zoomScale="60" zoomScaleNormal="60" workbookViewId="0">
      <selection activeCell="U41" sqref="U41"/>
    </sheetView>
  </sheetViews>
  <sheetFormatPr defaultRowHeight="15" x14ac:dyDescent="0.25"/>
  <sheetData/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3131E4-21E8-40B5-9054-45409921E0EE}">
  <dimension ref="A1"/>
  <sheetViews>
    <sheetView zoomScale="80" zoomScaleNormal="80" workbookViewId="0">
      <selection activeCell="N1" sqref="N1"/>
    </sheetView>
  </sheetViews>
  <sheetFormatPr defaultRowHeight="15" x14ac:dyDescent="0.25"/>
  <sheetData/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3AF93E-B285-4EDC-A19D-3CC76AFB50A1}">
  <dimension ref="A1"/>
  <sheetViews>
    <sheetView topLeftCell="A73" zoomScale="60" zoomScaleNormal="60" workbookViewId="0">
      <selection activeCell="Y162" sqref="Y162"/>
    </sheetView>
  </sheetViews>
  <sheetFormatPr defaultRowHeight="15" x14ac:dyDescent="0.25"/>
  <sheetData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AA593E-1FAE-4054-BCDA-B719D0EA8834}">
  <dimension ref="A1:A60"/>
  <sheetViews>
    <sheetView workbookViewId="0">
      <selection activeCell="A3" sqref="A3"/>
    </sheetView>
  </sheetViews>
  <sheetFormatPr defaultRowHeight="15" x14ac:dyDescent="0.25"/>
  <cols>
    <col min="1" max="1" width="15.28515625" customWidth="1"/>
  </cols>
  <sheetData>
    <row r="1" spans="1:1" x14ac:dyDescent="0.25">
      <c r="A1" t="s">
        <v>55</v>
      </c>
    </row>
    <row r="2" spans="1:1" x14ac:dyDescent="0.25">
      <c r="A2" t="s">
        <v>56</v>
      </c>
    </row>
    <row r="3" spans="1:1" x14ac:dyDescent="0.25">
      <c r="A3" t="s">
        <v>57</v>
      </c>
    </row>
    <row r="4" spans="1:1" x14ac:dyDescent="0.25">
      <c r="A4" t="s">
        <v>58</v>
      </c>
    </row>
    <row r="5" spans="1:1" x14ac:dyDescent="0.25">
      <c r="A5" t="s">
        <v>59</v>
      </c>
    </row>
    <row r="6" spans="1:1" x14ac:dyDescent="0.25">
      <c r="A6" t="s">
        <v>60</v>
      </c>
    </row>
    <row r="7" spans="1:1" x14ac:dyDescent="0.25">
      <c r="A7" t="s">
        <v>61</v>
      </c>
    </row>
    <row r="8" spans="1:1" x14ac:dyDescent="0.25">
      <c r="A8" t="s">
        <v>62</v>
      </c>
    </row>
    <row r="9" spans="1:1" x14ac:dyDescent="0.25">
      <c r="A9" t="s">
        <v>63</v>
      </c>
    </row>
    <row r="10" spans="1:1" x14ac:dyDescent="0.25">
      <c r="A10" t="s">
        <v>64</v>
      </c>
    </row>
    <row r="11" spans="1:1" x14ac:dyDescent="0.25">
      <c r="A11" t="s">
        <v>65</v>
      </c>
    </row>
    <row r="12" spans="1:1" x14ac:dyDescent="0.25">
      <c r="A12" t="s">
        <v>66</v>
      </c>
    </row>
    <row r="13" spans="1:1" x14ac:dyDescent="0.25">
      <c r="A13" t="s">
        <v>67</v>
      </c>
    </row>
    <row r="14" spans="1:1" x14ac:dyDescent="0.25">
      <c r="A14" t="s">
        <v>68</v>
      </c>
    </row>
    <row r="15" spans="1:1" x14ac:dyDescent="0.25">
      <c r="A15" t="s">
        <v>69</v>
      </c>
    </row>
    <row r="16" spans="1:1" x14ac:dyDescent="0.25">
      <c r="A16" t="s">
        <v>70</v>
      </c>
    </row>
    <row r="17" spans="1:1" x14ac:dyDescent="0.25">
      <c r="A17" t="s">
        <v>71</v>
      </c>
    </row>
    <row r="18" spans="1:1" x14ac:dyDescent="0.25">
      <c r="A18" t="s">
        <v>72</v>
      </c>
    </row>
    <row r="19" spans="1:1" x14ac:dyDescent="0.25">
      <c r="A19" t="s">
        <v>73</v>
      </c>
    </row>
    <row r="20" spans="1:1" x14ac:dyDescent="0.25">
      <c r="A20" t="s">
        <v>74</v>
      </c>
    </row>
    <row r="21" spans="1:1" x14ac:dyDescent="0.25">
      <c r="A21" t="s">
        <v>75</v>
      </c>
    </row>
    <row r="22" spans="1:1" x14ac:dyDescent="0.25">
      <c r="A22" t="s">
        <v>76</v>
      </c>
    </row>
    <row r="23" spans="1:1" x14ac:dyDescent="0.25">
      <c r="A23" t="s">
        <v>77</v>
      </c>
    </row>
    <row r="24" spans="1:1" x14ac:dyDescent="0.25">
      <c r="A24" t="s">
        <v>78</v>
      </c>
    </row>
    <row r="25" spans="1:1" x14ac:dyDescent="0.25">
      <c r="A25" t="s">
        <v>79</v>
      </c>
    </row>
    <row r="26" spans="1:1" x14ac:dyDescent="0.25">
      <c r="A26" t="s">
        <v>80</v>
      </c>
    </row>
    <row r="27" spans="1:1" x14ac:dyDescent="0.25">
      <c r="A27" t="s">
        <v>81</v>
      </c>
    </row>
    <row r="28" spans="1:1" x14ac:dyDescent="0.25">
      <c r="A28" t="s">
        <v>82</v>
      </c>
    </row>
    <row r="29" spans="1:1" x14ac:dyDescent="0.25">
      <c r="A29" t="s">
        <v>83</v>
      </c>
    </row>
    <row r="30" spans="1:1" x14ac:dyDescent="0.25">
      <c r="A30" t="s">
        <v>84</v>
      </c>
    </row>
    <row r="31" spans="1:1" x14ac:dyDescent="0.25">
      <c r="A31" t="s">
        <v>85</v>
      </c>
    </row>
    <row r="32" spans="1:1" x14ac:dyDescent="0.25">
      <c r="A32" t="s">
        <v>86</v>
      </c>
    </row>
    <row r="33" spans="1:1" x14ac:dyDescent="0.25">
      <c r="A33" t="s">
        <v>87</v>
      </c>
    </row>
    <row r="34" spans="1:1" x14ac:dyDescent="0.25">
      <c r="A34" t="s">
        <v>88</v>
      </c>
    </row>
    <row r="35" spans="1:1" x14ac:dyDescent="0.25">
      <c r="A35" t="s">
        <v>89</v>
      </c>
    </row>
    <row r="36" spans="1:1" x14ac:dyDescent="0.25">
      <c r="A36" t="s">
        <v>90</v>
      </c>
    </row>
    <row r="37" spans="1:1" x14ac:dyDescent="0.25">
      <c r="A37" t="s">
        <v>91</v>
      </c>
    </row>
    <row r="38" spans="1:1" x14ac:dyDescent="0.25">
      <c r="A38" t="s">
        <v>92</v>
      </c>
    </row>
    <row r="39" spans="1:1" x14ac:dyDescent="0.25">
      <c r="A39" t="s">
        <v>93</v>
      </c>
    </row>
    <row r="40" spans="1:1" x14ac:dyDescent="0.25">
      <c r="A40" t="s">
        <v>94</v>
      </c>
    </row>
    <row r="41" spans="1:1" x14ac:dyDescent="0.25">
      <c r="A41" t="s">
        <v>95</v>
      </c>
    </row>
    <row r="42" spans="1:1" x14ac:dyDescent="0.25">
      <c r="A42" t="s">
        <v>96</v>
      </c>
    </row>
    <row r="43" spans="1:1" x14ac:dyDescent="0.25">
      <c r="A43" t="s">
        <v>97</v>
      </c>
    </row>
    <row r="44" spans="1:1" x14ac:dyDescent="0.25">
      <c r="A44" t="s">
        <v>98</v>
      </c>
    </row>
    <row r="45" spans="1:1" x14ac:dyDescent="0.25">
      <c r="A45" t="s">
        <v>99</v>
      </c>
    </row>
    <row r="46" spans="1:1" x14ac:dyDescent="0.25">
      <c r="A46" t="s">
        <v>100</v>
      </c>
    </row>
    <row r="47" spans="1:1" x14ac:dyDescent="0.25">
      <c r="A47" t="s">
        <v>101</v>
      </c>
    </row>
    <row r="48" spans="1:1" x14ac:dyDescent="0.25">
      <c r="A48" t="s">
        <v>102</v>
      </c>
    </row>
    <row r="49" spans="1:1" x14ac:dyDescent="0.25">
      <c r="A49" t="s">
        <v>103</v>
      </c>
    </row>
    <row r="50" spans="1:1" x14ac:dyDescent="0.25">
      <c r="A50" t="s">
        <v>104</v>
      </c>
    </row>
    <row r="51" spans="1:1" x14ac:dyDescent="0.25">
      <c r="A51" t="s">
        <v>105</v>
      </c>
    </row>
    <row r="52" spans="1:1" x14ac:dyDescent="0.25">
      <c r="A52" t="s">
        <v>106</v>
      </c>
    </row>
    <row r="53" spans="1:1" x14ac:dyDescent="0.25">
      <c r="A53" t="s">
        <v>107</v>
      </c>
    </row>
    <row r="54" spans="1:1" x14ac:dyDescent="0.25">
      <c r="A54" t="s">
        <v>108</v>
      </c>
    </row>
    <row r="55" spans="1:1" x14ac:dyDescent="0.25">
      <c r="A55" t="s">
        <v>109</v>
      </c>
    </row>
    <row r="56" spans="1:1" x14ac:dyDescent="0.25">
      <c r="A56" t="s">
        <v>110</v>
      </c>
    </row>
    <row r="57" spans="1:1" x14ac:dyDescent="0.25">
      <c r="A57" t="s">
        <v>111</v>
      </c>
    </row>
    <row r="58" spans="1:1" x14ac:dyDescent="0.25">
      <c r="A58" t="s">
        <v>112</v>
      </c>
    </row>
    <row r="59" spans="1:1" x14ac:dyDescent="0.25">
      <c r="A59" t="s">
        <v>113</v>
      </c>
    </row>
    <row r="60" spans="1:1" x14ac:dyDescent="0.25">
      <c r="A60" t="s">
        <v>114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FACILITIES in DISTRICTS</vt:lpstr>
      <vt:lpstr>CT SHOCK DATA + CALCS</vt:lpstr>
      <vt:lpstr>ALL-DISTRICT GRAPH</vt:lpstr>
      <vt:lpstr>BY-DISTRICT GRAPHS</vt:lpstr>
      <vt:lpstr>MAX DISTRICT LIMIT SEARCH</vt:lpstr>
      <vt:lpstr>List of Probate Court Districts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DRD4</dc:creator>
  <cp:lastModifiedBy>Jim Flannery</cp:lastModifiedBy>
  <dcterms:created xsi:type="dcterms:W3CDTF">2015-06-05T18:17:20Z</dcterms:created>
  <dcterms:modified xsi:type="dcterms:W3CDTF">2025-12-17T00:50:48Z</dcterms:modified>
</cp:coreProperties>
</file>